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 tabRatio="752" activeTab="1"/>
  </bookViews>
  <sheets>
    <sheet name="FISICO-FINANCEIRO" sheetId="1" r:id="rId1"/>
    <sheet name="MODELO PLANO DE NEGOCIOS" sheetId="18" r:id="rId2"/>
    <sheet name="ESTUDO ECONOMIA" sheetId="19" r:id="rId3"/>
    <sheet name="LUMINARIAS" sheetId="3" r:id="rId4"/>
    <sheet name="SUBSTITUICAO" sheetId="5" r:id="rId5"/>
    <sheet name="DESCARTE" sheetId="7" r:id="rId6"/>
    <sheet name="TELEGESTAO IP" sheetId="15" r:id="rId7"/>
    <sheet name="CIRCUITOS" sheetId="13" r:id="rId8"/>
    <sheet name="SERVICOS 1o ANO" sheetId="23" r:id="rId9"/>
    <sheet name="SERVICOS 2o ANO" sheetId="24" r:id="rId10"/>
    <sheet name="SERVICOS 3o ANO" sheetId="25" r:id="rId11"/>
    <sheet name="SERVIÇOS 4o ANO EM DIANTE" sheetId="9" r:id="rId12"/>
    <sheet name="SERVICOS TELEMETRIA" sheetId="17" r:id="rId1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8"/>
  <c r="G51"/>
  <c r="C45" i="1"/>
  <c r="C44"/>
  <c r="C43"/>
  <c r="NJ30"/>
  <c r="NK30"/>
  <c r="NL30" s="1"/>
  <c r="NM30" s="1"/>
  <c r="NN30" s="1"/>
  <c r="NO30" s="1"/>
  <c r="NP30" s="1"/>
  <c r="NQ30" s="1"/>
  <c r="NR30" s="1"/>
  <c r="NS30" s="1"/>
  <c r="NT30" s="1"/>
  <c r="NU30" s="1"/>
  <c r="NV30" s="1"/>
  <c r="NW30" s="1"/>
  <c r="NX30" s="1"/>
  <c r="NY30" s="1"/>
  <c r="NZ30" s="1"/>
  <c r="OA30" s="1"/>
  <c r="OB30" s="1"/>
  <c r="OC30" s="1"/>
  <c r="OD30" s="1"/>
  <c r="OE30" s="1"/>
  <c r="OF30" s="1"/>
  <c r="OG30" s="1"/>
  <c r="OH30" s="1"/>
  <c r="OI30" s="1"/>
  <c r="OJ30" s="1"/>
  <c r="OK30" s="1"/>
  <c r="OL30" s="1"/>
  <c r="OM30" s="1"/>
  <c r="ON30" s="1"/>
  <c r="OO30" s="1"/>
  <c r="OP30" s="1"/>
  <c r="OQ30" s="1"/>
  <c r="OR30" s="1"/>
  <c r="OS30" s="1"/>
  <c r="OT30" s="1"/>
  <c r="OU30" s="1"/>
  <c r="OV30" s="1"/>
  <c r="OW30" s="1"/>
  <c r="OX30" s="1"/>
  <c r="OY30" s="1"/>
  <c r="OZ30" s="1"/>
  <c r="PA30" s="1"/>
  <c r="PB30" s="1"/>
  <c r="PC30" s="1"/>
  <c r="PD30" s="1"/>
  <c r="PE30" s="1"/>
  <c r="PF30" s="1"/>
  <c r="PG30" s="1"/>
  <c r="AR30"/>
  <c r="AS30"/>
  <c r="AT30" s="1"/>
  <c r="AU30" s="1"/>
  <c r="AV30" s="1"/>
  <c r="AW30" s="1"/>
  <c r="AX30" s="1"/>
  <c r="AY30" s="1"/>
  <c r="AZ30" s="1"/>
  <c r="BA30" s="1"/>
  <c r="BB30" s="1"/>
  <c r="BC30" s="1"/>
  <c r="BD30" s="1"/>
  <c r="BE30" s="1"/>
  <c r="BF30" s="1"/>
  <c r="BG30" s="1"/>
  <c r="BH30" s="1"/>
  <c r="BI30" s="1"/>
  <c r="BJ30" s="1"/>
  <c r="BK30" s="1"/>
  <c r="BL30" s="1"/>
  <c r="BM30" s="1"/>
  <c r="BN30" s="1"/>
  <c r="BO30" s="1"/>
  <c r="BP30" s="1"/>
  <c r="BQ30" s="1"/>
  <c r="BR30" s="1"/>
  <c r="BS30" s="1"/>
  <c r="BT30" s="1"/>
  <c r="BU30" s="1"/>
  <c r="BV30" s="1"/>
  <c r="BW30" s="1"/>
  <c r="BX30" s="1"/>
  <c r="BY30" s="1"/>
  <c r="BZ30" s="1"/>
  <c r="CA30" s="1"/>
  <c r="CB30" s="1"/>
  <c r="CC30" s="1"/>
  <c r="CD30" s="1"/>
  <c r="CE30" s="1"/>
  <c r="CF30" s="1"/>
  <c r="CG30" s="1"/>
  <c r="CH30" s="1"/>
  <c r="CI30" s="1"/>
  <c r="CJ30" s="1"/>
  <c r="CK30" s="1"/>
  <c r="CL30" s="1"/>
  <c r="CM30" s="1"/>
  <c r="CN30" s="1"/>
  <c r="CO30" s="1"/>
  <c r="CP30" s="1"/>
  <c r="CQ30" s="1"/>
  <c r="CR30" s="1"/>
  <c r="CS30" s="1"/>
  <c r="CT30" s="1"/>
  <c r="CU30" s="1"/>
  <c r="CV30" s="1"/>
  <c r="CW30" s="1"/>
  <c r="CX30" s="1"/>
  <c r="CY30" s="1"/>
  <c r="CZ30" s="1"/>
  <c r="DA30" s="1"/>
  <c r="DB30" s="1"/>
  <c r="DC30" s="1"/>
  <c r="DD30" s="1"/>
  <c r="DE30" s="1"/>
  <c r="DF30" s="1"/>
  <c r="DG30" s="1"/>
  <c r="DH30" s="1"/>
  <c r="DI30" s="1"/>
  <c r="DJ30" s="1"/>
  <c r="DK30" s="1"/>
  <c r="DL30" s="1"/>
  <c r="DM30" s="1"/>
  <c r="DN30" s="1"/>
  <c r="DO30" s="1"/>
  <c r="DP30" s="1"/>
  <c r="DQ30" s="1"/>
  <c r="DR30" s="1"/>
  <c r="DS30" s="1"/>
  <c r="DT30" s="1"/>
  <c r="DU30" s="1"/>
  <c r="DV30" s="1"/>
  <c r="DW30" s="1"/>
  <c r="DX30" s="1"/>
  <c r="DY30" s="1"/>
  <c r="DZ30" s="1"/>
  <c r="EA30" s="1"/>
  <c r="EB30" s="1"/>
  <c r="EC30" s="1"/>
  <c r="ED30" s="1"/>
  <c r="EE30" s="1"/>
  <c r="EF30" s="1"/>
  <c r="EG30" s="1"/>
  <c r="EH30" s="1"/>
  <c r="EI30" s="1"/>
  <c r="EJ30" s="1"/>
  <c r="EK30" s="1"/>
  <c r="EL30" s="1"/>
  <c r="EM30" s="1"/>
  <c r="EN30" s="1"/>
  <c r="EO30" s="1"/>
  <c r="EP30" s="1"/>
  <c r="EQ30" s="1"/>
  <c r="ER30" s="1"/>
  <c r="ES30" s="1"/>
  <c r="ET30" s="1"/>
  <c r="EU30" s="1"/>
  <c r="EV30" s="1"/>
  <c r="EW30" s="1"/>
  <c r="EX30" s="1"/>
  <c r="EY30" s="1"/>
  <c r="EZ30" s="1"/>
  <c r="FA30" s="1"/>
  <c r="FB30" s="1"/>
  <c r="FC30" s="1"/>
  <c r="FD30" s="1"/>
  <c r="FE30" s="1"/>
  <c r="FF30" s="1"/>
  <c r="FG30" s="1"/>
  <c r="FH30" s="1"/>
  <c r="FI30" s="1"/>
  <c r="FJ30" s="1"/>
  <c r="FK30" s="1"/>
  <c r="FL30" s="1"/>
  <c r="FM30" s="1"/>
  <c r="FN30" s="1"/>
  <c r="FO30" s="1"/>
  <c r="FP30" s="1"/>
  <c r="FQ30" s="1"/>
  <c r="FR30" s="1"/>
  <c r="FS30" s="1"/>
  <c r="FT30" s="1"/>
  <c r="FU30" s="1"/>
  <c r="FV30" s="1"/>
  <c r="FW30" s="1"/>
  <c r="FX30" s="1"/>
  <c r="FY30" s="1"/>
  <c r="FZ30" s="1"/>
  <c r="GA30" s="1"/>
  <c r="GB30" s="1"/>
  <c r="GC30" s="1"/>
  <c r="GD30" s="1"/>
  <c r="GE30" s="1"/>
  <c r="GF30" s="1"/>
  <c r="GG30" s="1"/>
  <c r="GH30" s="1"/>
  <c r="GI30" s="1"/>
  <c r="GJ30" s="1"/>
  <c r="GK30" s="1"/>
  <c r="GL30" s="1"/>
  <c r="GM30" s="1"/>
  <c r="GN30" s="1"/>
  <c r="GO30" s="1"/>
  <c r="GP30" s="1"/>
  <c r="GQ30" s="1"/>
  <c r="GR30" s="1"/>
  <c r="GS30" s="1"/>
  <c r="GT30" s="1"/>
  <c r="GU30" s="1"/>
  <c r="GV30" s="1"/>
  <c r="GW30" s="1"/>
  <c r="GX30" s="1"/>
  <c r="GY30" s="1"/>
  <c r="GZ30" s="1"/>
  <c r="HA30" s="1"/>
  <c r="HB30" s="1"/>
  <c r="HC30" s="1"/>
  <c r="HD30" s="1"/>
  <c r="HE30" s="1"/>
  <c r="HF30" s="1"/>
  <c r="HG30" s="1"/>
  <c r="HH30" s="1"/>
  <c r="HI30" s="1"/>
  <c r="HJ30" s="1"/>
  <c r="HK30" s="1"/>
  <c r="HL30" s="1"/>
  <c r="HM30" s="1"/>
  <c r="HN30" s="1"/>
  <c r="HO30" s="1"/>
  <c r="HP30" s="1"/>
  <c r="HQ30" s="1"/>
  <c r="HR30" s="1"/>
  <c r="HS30" s="1"/>
  <c r="HT30" s="1"/>
  <c r="HU30" s="1"/>
  <c r="HV30" s="1"/>
  <c r="HW30" s="1"/>
  <c r="HX30" s="1"/>
  <c r="HY30" s="1"/>
  <c r="HZ30" s="1"/>
  <c r="IA30" s="1"/>
  <c r="IB30" s="1"/>
  <c r="IC30" s="1"/>
  <c r="ID30" s="1"/>
  <c r="IE30" s="1"/>
  <c r="IF30" s="1"/>
  <c r="IG30" s="1"/>
  <c r="IH30" s="1"/>
  <c r="II30" s="1"/>
  <c r="IJ30" s="1"/>
  <c r="IK30" s="1"/>
  <c r="IL30" s="1"/>
  <c r="IM30" s="1"/>
  <c r="IN30" s="1"/>
  <c r="IO30" s="1"/>
  <c r="IP30" s="1"/>
  <c r="IQ30" s="1"/>
  <c r="IR30" s="1"/>
  <c r="IS30" s="1"/>
  <c r="IT30" s="1"/>
  <c r="IU30" s="1"/>
  <c r="IV30" s="1"/>
  <c r="IW30" s="1"/>
  <c r="IX30" s="1"/>
  <c r="IY30" s="1"/>
  <c r="IZ30" s="1"/>
  <c r="JA30" s="1"/>
  <c r="JB30" s="1"/>
  <c r="JC30" s="1"/>
  <c r="JD30" s="1"/>
  <c r="JE30" s="1"/>
  <c r="JF30" s="1"/>
  <c r="JG30" s="1"/>
  <c r="JH30" s="1"/>
  <c r="JI30" s="1"/>
  <c r="JJ30" s="1"/>
  <c r="JK30" s="1"/>
  <c r="JL30" s="1"/>
  <c r="JM30" s="1"/>
  <c r="JN30" s="1"/>
  <c r="JO30" s="1"/>
  <c r="JP30" s="1"/>
  <c r="JQ30" s="1"/>
  <c r="JR30" s="1"/>
  <c r="JS30" s="1"/>
  <c r="JT30" s="1"/>
  <c r="JU30" s="1"/>
  <c r="JV30" s="1"/>
  <c r="JW30" s="1"/>
  <c r="JX30" s="1"/>
  <c r="JY30" s="1"/>
  <c r="JZ30" s="1"/>
  <c r="KA30" s="1"/>
  <c r="KB30" s="1"/>
  <c r="KC30" s="1"/>
  <c r="KD30" s="1"/>
  <c r="KE30" s="1"/>
  <c r="KF30" s="1"/>
  <c r="KG30" s="1"/>
  <c r="KH30" s="1"/>
  <c r="KI30" s="1"/>
  <c r="KJ30" s="1"/>
  <c r="KK30" s="1"/>
  <c r="KL30" s="1"/>
  <c r="KM30" s="1"/>
  <c r="KN30" s="1"/>
  <c r="KO30" s="1"/>
  <c r="KP30" s="1"/>
  <c r="KQ30" s="1"/>
  <c r="KR30" s="1"/>
  <c r="KS30" s="1"/>
  <c r="KT30" s="1"/>
  <c r="KU30" s="1"/>
  <c r="KV30" s="1"/>
  <c r="KW30" s="1"/>
  <c r="KX30" s="1"/>
  <c r="KY30" s="1"/>
  <c r="KZ30" s="1"/>
  <c r="LA30" s="1"/>
  <c r="LB30" s="1"/>
  <c r="LC30" s="1"/>
  <c r="LD30" s="1"/>
  <c r="LE30" s="1"/>
  <c r="LF30" s="1"/>
  <c r="LG30" s="1"/>
  <c r="LH30" s="1"/>
  <c r="LI30" s="1"/>
  <c r="LJ30" s="1"/>
  <c r="LK30" s="1"/>
  <c r="LL30" s="1"/>
  <c r="LM30" s="1"/>
  <c r="LN30" s="1"/>
  <c r="LO30" s="1"/>
  <c r="LP30" s="1"/>
  <c r="LQ30" s="1"/>
  <c r="LR30" s="1"/>
  <c r="LS30" s="1"/>
  <c r="LT30" s="1"/>
  <c r="LU30" s="1"/>
  <c r="LV30" s="1"/>
  <c r="LW30" s="1"/>
  <c r="LX30" s="1"/>
  <c r="LY30" s="1"/>
  <c r="LZ30" s="1"/>
  <c r="MA30" s="1"/>
  <c r="MB30" s="1"/>
  <c r="MC30" s="1"/>
  <c r="MD30" s="1"/>
  <c r="ME30" s="1"/>
  <c r="MF30" s="1"/>
  <c r="MG30" s="1"/>
  <c r="MH30" s="1"/>
  <c r="MI30" s="1"/>
  <c r="MJ30" s="1"/>
  <c r="MK30" s="1"/>
  <c r="ML30" s="1"/>
  <c r="MM30" s="1"/>
  <c r="MN30" s="1"/>
  <c r="MO30" s="1"/>
  <c r="MP30" s="1"/>
  <c r="MQ30" s="1"/>
  <c r="MR30" s="1"/>
  <c r="MS30" s="1"/>
  <c r="MT30" s="1"/>
  <c r="MU30" s="1"/>
  <c r="MV30" s="1"/>
  <c r="MW30" s="1"/>
  <c r="MX30" s="1"/>
  <c r="MY30" s="1"/>
  <c r="MZ30" s="1"/>
  <c r="NA30" s="1"/>
  <c r="NB30" s="1"/>
  <c r="NC30" s="1"/>
  <c r="ND30" s="1"/>
  <c r="NE30" s="1"/>
  <c r="NF30" s="1"/>
  <c r="NG30" s="1"/>
  <c r="NH30" s="1"/>
  <c r="NI30" s="1"/>
  <c r="AP30"/>
  <c r="AQ30"/>
  <c r="AO30"/>
  <c r="F12" i="18"/>
  <c r="F13"/>
  <c r="F18" s="1"/>
  <c r="F14"/>
  <c r="F15"/>
  <c r="F16"/>
  <c r="F17"/>
  <c r="E13"/>
  <c r="E14"/>
  <c r="E15"/>
  <c r="E16"/>
  <c r="E17"/>
  <c r="E12"/>
  <c r="E18" s="1"/>
  <c r="D13"/>
  <c r="D14"/>
  <c r="D18" s="1"/>
  <c r="D15"/>
  <c r="D16"/>
  <c r="D17"/>
  <c r="D12"/>
  <c r="C13"/>
  <c r="C14"/>
  <c r="C15"/>
  <c r="C16"/>
  <c r="C17"/>
  <c r="C12"/>
  <c r="C18"/>
  <c r="C11"/>
  <c r="D11"/>
  <c r="J12" i="1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E12"/>
  <c r="E13"/>
  <c r="E18" s="1"/>
  <c r="E14"/>
  <c r="E15"/>
  <c r="E16"/>
  <c r="E17"/>
  <c r="D18"/>
  <c r="D17"/>
  <c r="D16"/>
  <c r="D15"/>
  <c r="D14"/>
  <c r="D13"/>
  <c r="D12"/>
  <c r="C17"/>
  <c r="C16"/>
  <c r="C15"/>
  <c r="C14"/>
  <c r="C13"/>
  <c r="C12"/>
  <c r="C11"/>
  <c r="C18" s="1"/>
  <c r="C3" i="13"/>
  <c r="D3" i="15"/>
  <c r="C3" i="7"/>
  <c r="C2" i="5"/>
  <c r="AS23" i="1"/>
  <c r="AT23"/>
  <c r="AU23" s="1"/>
  <c r="AV23" s="1"/>
  <c r="AW23" s="1"/>
  <c r="AX23" s="1"/>
  <c r="AY23" s="1"/>
  <c r="AZ23" s="1"/>
  <c r="BA23" s="1"/>
  <c r="BB23" s="1"/>
  <c r="BC23" s="1"/>
  <c r="BD23" s="1"/>
  <c r="BE23" s="1"/>
  <c r="BF23" s="1"/>
  <c r="BG23" s="1"/>
  <c r="BH23" s="1"/>
  <c r="BI23" s="1"/>
  <c r="BJ23" s="1"/>
  <c r="BK23" s="1"/>
  <c r="BL23" s="1"/>
  <c r="BM23" s="1"/>
  <c r="BN23" s="1"/>
  <c r="BO23" s="1"/>
  <c r="BP23" s="1"/>
  <c r="BQ23" s="1"/>
  <c r="BR23" s="1"/>
  <c r="BS23" s="1"/>
  <c r="BT23" s="1"/>
  <c r="BU23" s="1"/>
  <c r="BV23" s="1"/>
  <c r="BW23" s="1"/>
  <c r="BX23" s="1"/>
  <c r="BY23" s="1"/>
  <c r="BZ23" s="1"/>
  <c r="CA23" s="1"/>
  <c r="CB23" s="1"/>
  <c r="CC23" s="1"/>
  <c r="CD23" s="1"/>
  <c r="CE23" s="1"/>
  <c r="CF23" s="1"/>
  <c r="CG23" s="1"/>
  <c r="CH23" s="1"/>
  <c r="CI23" s="1"/>
  <c r="CJ23" s="1"/>
  <c r="CK23" s="1"/>
  <c r="CL23" s="1"/>
  <c r="CM23" s="1"/>
  <c r="CN23" s="1"/>
  <c r="CO23" s="1"/>
  <c r="CP23" s="1"/>
  <c r="CQ23" s="1"/>
  <c r="CR23" s="1"/>
  <c r="CS23" s="1"/>
  <c r="CT23" s="1"/>
  <c r="CU23" s="1"/>
  <c r="CV23" s="1"/>
  <c r="CW23" s="1"/>
  <c r="CX23" s="1"/>
  <c r="CY23" s="1"/>
  <c r="CZ23" s="1"/>
  <c r="DA23" s="1"/>
  <c r="DB23" s="1"/>
  <c r="DC23" s="1"/>
  <c r="DD23" s="1"/>
  <c r="DE23" s="1"/>
  <c r="DF23" s="1"/>
  <c r="DG23" s="1"/>
  <c r="DH23" s="1"/>
  <c r="DI23" s="1"/>
  <c r="DJ23" s="1"/>
  <c r="DK23" s="1"/>
  <c r="DL23" s="1"/>
  <c r="DM23" s="1"/>
  <c r="DN23" s="1"/>
  <c r="DO23" s="1"/>
  <c r="DP23" s="1"/>
  <c r="DQ23" s="1"/>
  <c r="DR23" s="1"/>
  <c r="DS23" s="1"/>
  <c r="DT23" s="1"/>
  <c r="DU23" s="1"/>
  <c r="DV23" s="1"/>
  <c r="DW23" s="1"/>
  <c r="DX23" s="1"/>
  <c r="DY23" s="1"/>
  <c r="DZ23" s="1"/>
  <c r="EA23" s="1"/>
  <c r="EB23" s="1"/>
  <c r="EC23" s="1"/>
  <c r="ED23" s="1"/>
  <c r="EE23" s="1"/>
  <c r="EF23" s="1"/>
  <c r="EG23" s="1"/>
  <c r="EH23" s="1"/>
  <c r="EI23" s="1"/>
  <c r="EJ23" s="1"/>
  <c r="EK23" s="1"/>
  <c r="EL23" s="1"/>
  <c r="EM23" s="1"/>
  <c r="EN23" s="1"/>
  <c r="EO23" s="1"/>
  <c r="EP23" s="1"/>
  <c r="EQ23" s="1"/>
  <c r="ER23" s="1"/>
  <c r="ES23" s="1"/>
  <c r="ET23" s="1"/>
  <c r="EU23" s="1"/>
  <c r="EV23" s="1"/>
  <c r="EW23" s="1"/>
  <c r="EX23" s="1"/>
  <c r="EY23" s="1"/>
  <c r="EZ23" s="1"/>
  <c r="FA23" s="1"/>
  <c r="FB23" s="1"/>
  <c r="FC23" s="1"/>
  <c r="FD23" s="1"/>
  <c r="FE23" s="1"/>
  <c r="FF23" s="1"/>
  <c r="FG23" s="1"/>
  <c r="FH23" s="1"/>
  <c r="FI23" s="1"/>
  <c r="FJ23" s="1"/>
  <c r="FK23" s="1"/>
  <c r="FL23" s="1"/>
  <c r="FM23" s="1"/>
  <c r="FN23" s="1"/>
  <c r="FO23" s="1"/>
  <c r="FP23" s="1"/>
  <c r="FQ23" s="1"/>
  <c r="FR23" s="1"/>
  <c r="FS23" s="1"/>
  <c r="FT23" s="1"/>
  <c r="FU23" s="1"/>
  <c r="FV23" s="1"/>
  <c r="FW23" s="1"/>
  <c r="FX23" s="1"/>
  <c r="FY23" s="1"/>
  <c r="FZ23" s="1"/>
  <c r="GA23" s="1"/>
  <c r="GB23" s="1"/>
  <c r="GC23" s="1"/>
  <c r="GD23" s="1"/>
  <c r="GE23" s="1"/>
  <c r="GF23" s="1"/>
  <c r="GG23" s="1"/>
  <c r="GH23" s="1"/>
  <c r="GI23" s="1"/>
  <c r="GJ23" s="1"/>
  <c r="GK23" s="1"/>
  <c r="GL23" s="1"/>
  <c r="GM23" s="1"/>
  <c r="GN23" s="1"/>
  <c r="GO23" s="1"/>
  <c r="GP23" s="1"/>
  <c r="GQ23" s="1"/>
  <c r="GR23" s="1"/>
  <c r="GS23" s="1"/>
  <c r="GT23" s="1"/>
  <c r="GU23" s="1"/>
  <c r="GV23" s="1"/>
  <c r="GW23" s="1"/>
  <c r="GX23" s="1"/>
  <c r="GY23" s="1"/>
  <c r="GZ23" s="1"/>
  <c r="HA23" s="1"/>
  <c r="HB23" s="1"/>
  <c r="HC23" s="1"/>
  <c r="HD23" s="1"/>
  <c r="HE23" s="1"/>
  <c r="HF23" s="1"/>
  <c r="HG23" s="1"/>
  <c r="HH23" s="1"/>
  <c r="HI23" s="1"/>
  <c r="HJ23" s="1"/>
  <c r="HK23" s="1"/>
  <c r="HL23" s="1"/>
  <c r="HM23" s="1"/>
  <c r="HN23" s="1"/>
  <c r="HO23" s="1"/>
  <c r="HP23" s="1"/>
  <c r="HQ23" s="1"/>
  <c r="HR23" s="1"/>
  <c r="HS23" s="1"/>
  <c r="HT23" s="1"/>
  <c r="HU23" s="1"/>
  <c r="HV23" s="1"/>
  <c r="HW23" s="1"/>
  <c r="HX23" s="1"/>
  <c r="HY23" s="1"/>
  <c r="HZ23" s="1"/>
  <c r="IA23" s="1"/>
  <c r="IB23" s="1"/>
  <c r="IC23" s="1"/>
  <c r="ID23" s="1"/>
  <c r="IE23" s="1"/>
  <c r="IF23" s="1"/>
  <c r="IG23" s="1"/>
  <c r="IH23" s="1"/>
  <c r="II23" s="1"/>
  <c r="IJ23" s="1"/>
  <c r="IK23" s="1"/>
  <c r="IL23" s="1"/>
  <c r="IM23" s="1"/>
  <c r="IN23" s="1"/>
  <c r="IO23" s="1"/>
  <c r="IP23" s="1"/>
  <c r="IQ23" s="1"/>
  <c r="IR23" s="1"/>
  <c r="IS23" s="1"/>
  <c r="IT23" s="1"/>
  <c r="IU23" s="1"/>
  <c r="IV23" s="1"/>
  <c r="IW23" s="1"/>
  <c r="IX23" s="1"/>
  <c r="IY23" s="1"/>
  <c r="IZ23" s="1"/>
  <c r="JA23" s="1"/>
  <c r="JB23" s="1"/>
  <c r="JC23" s="1"/>
  <c r="JD23" s="1"/>
  <c r="JE23" s="1"/>
  <c r="JF23" s="1"/>
  <c r="JG23" s="1"/>
  <c r="JH23" s="1"/>
  <c r="JI23" s="1"/>
  <c r="JJ23" s="1"/>
  <c r="JK23" s="1"/>
  <c r="JL23" s="1"/>
  <c r="JM23" s="1"/>
  <c r="JN23" s="1"/>
  <c r="JO23" s="1"/>
  <c r="JP23" s="1"/>
  <c r="JQ23" s="1"/>
  <c r="JR23" s="1"/>
  <c r="JS23" s="1"/>
  <c r="JT23" s="1"/>
  <c r="JU23" s="1"/>
  <c r="JV23" s="1"/>
  <c r="JW23" s="1"/>
  <c r="JX23" s="1"/>
  <c r="JY23" s="1"/>
  <c r="JZ23" s="1"/>
  <c r="KA23" s="1"/>
  <c r="KB23" s="1"/>
  <c r="KC23" s="1"/>
  <c r="KD23" s="1"/>
  <c r="KE23" s="1"/>
  <c r="KF23" s="1"/>
  <c r="KG23" s="1"/>
  <c r="KH23" s="1"/>
  <c r="KI23" s="1"/>
  <c r="KJ23" s="1"/>
  <c r="KK23" s="1"/>
  <c r="KL23" s="1"/>
  <c r="KM23" s="1"/>
  <c r="KN23" s="1"/>
  <c r="KO23" s="1"/>
  <c r="KP23" s="1"/>
  <c r="KQ23" s="1"/>
  <c r="KR23" s="1"/>
  <c r="KS23" s="1"/>
  <c r="KT23" s="1"/>
  <c r="KU23" s="1"/>
  <c r="KV23" s="1"/>
  <c r="KW23" s="1"/>
  <c r="KX23" s="1"/>
  <c r="KY23" s="1"/>
  <c r="KZ23" s="1"/>
  <c r="LA23" s="1"/>
  <c r="LB23" s="1"/>
  <c r="LC23" s="1"/>
  <c r="LD23" s="1"/>
  <c r="LE23" s="1"/>
  <c r="LF23" s="1"/>
  <c r="LG23" s="1"/>
  <c r="LH23" s="1"/>
  <c r="LI23" s="1"/>
  <c r="LJ23" s="1"/>
  <c r="LK23" s="1"/>
  <c r="LL23" s="1"/>
  <c r="LM23" s="1"/>
  <c r="LN23" s="1"/>
  <c r="LO23" s="1"/>
  <c r="LP23" s="1"/>
  <c r="LQ23" s="1"/>
  <c r="LR23" s="1"/>
  <c r="LS23" s="1"/>
  <c r="LT23" s="1"/>
  <c r="LU23" s="1"/>
  <c r="LV23" s="1"/>
  <c r="LW23" s="1"/>
  <c r="LX23" s="1"/>
  <c r="LY23" s="1"/>
  <c r="LZ23" s="1"/>
  <c r="MA23" s="1"/>
  <c r="MB23" s="1"/>
  <c r="MC23" s="1"/>
  <c r="MD23" s="1"/>
  <c r="ME23" s="1"/>
  <c r="MF23" s="1"/>
  <c r="MG23" s="1"/>
  <c r="MH23" s="1"/>
  <c r="MI23" s="1"/>
  <c r="MJ23" s="1"/>
  <c r="MK23" s="1"/>
  <c r="ML23" s="1"/>
  <c r="MM23" s="1"/>
  <c r="MN23" s="1"/>
  <c r="MO23" s="1"/>
  <c r="MP23" s="1"/>
  <c r="MQ23" s="1"/>
  <c r="MR23" s="1"/>
  <c r="MS23" s="1"/>
  <c r="MT23" s="1"/>
  <c r="MU23" s="1"/>
  <c r="MV23" s="1"/>
  <c r="MW23" s="1"/>
  <c r="MX23" s="1"/>
  <c r="MY23" s="1"/>
  <c r="MZ23" s="1"/>
  <c r="NA23" s="1"/>
  <c r="NB23" s="1"/>
  <c r="NC23" s="1"/>
  <c r="ND23" s="1"/>
  <c r="NE23" s="1"/>
  <c r="NF23" s="1"/>
  <c r="NG23" s="1"/>
  <c r="NH23" s="1"/>
  <c r="NI23" s="1"/>
  <c r="NJ23" s="1"/>
  <c r="NK23" s="1"/>
  <c r="NL23" s="1"/>
  <c r="NM23" s="1"/>
  <c r="NN23" s="1"/>
  <c r="NO23" s="1"/>
  <c r="NP23" s="1"/>
  <c r="NQ23" s="1"/>
  <c r="NR23" s="1"/>
  <c r="NS23" s="1"/>
  <c r="NT23" s="1"/>
  <c r="NU23" s="1"/>
  <c r="NV23" s="1"/>
  <c r="NW23" s="1"/>
  <c r="NX23" s="1"/>
  <c r="NY23" s="1"/>
  <c r="NZ23" s="1"/>
  <c r="OA23" s="1"/>
  <c r="OB23" s="1"/>
  <c r="OC23" s="1"/>
  <c r="OD23" s="1"/>
  <c r="OE23" s="1"/>
  <c r="OF23" s="1"/>
  <c r="OG23" s="1"/>
  <c r="OH23" s="1"/>
  <c r="OI23" s="1"/>
  <c r="OJ23" s="1"/>
  <c r="OK23" s="1"/>
  <c r="OL23" s="1"/>
  <c r="OM23" s="1"/>
  <c r="ON23" s="1"/>
  <c r="OO23" s="1"/>
  <c r="OP23" s="1"/>
  <c r="OQ23" s="1"/>
  <c r="OR23" s="1"/>
  <c r="OS23" s="1"/>
  <c r="OT23" s="1"/>
  <c r="OU23" s="1"/>
  <c r="OV23" s="1"/>
  <c r="OW23" s="1"/>
  <c r="OX23" s="1"/>
  <c r="OY23" s="1"/>
  <c r="OZ23" s="1"/>
  <c r="PA23" s="1"/>
  <c r="PB23" s="1"/>
  <c r="PC23" s="1"/>
  <c r="PD23" s="1"/>
  <c r="PE23" s="1"/>
  <c r="PF23" s="1"/>
  <c r="PG23" s="1"/>
  <c r="AS24"/>
  <c r="AT24" s="1"/>
  <c r="AU24" s="1"/>
  <c r="AV24" s="1"/>
  <c r="AW24" s="1"/>
  <c r="AX24" s="1"/>
  <c r="AY24" s="1"/>
  <c r="AZ24" s="1"/>
  <c r="BA24" s="1"/>
  <c r="BB24" s="1"/>
  <c r="BC24" s="1"/>
  <c r="BD24" s="1"/>
  <c r="BE24" s="1"/>
  <c r="BF24" s="1"/>
  <c r="BG24" s="1"/>
  <c r="BH24" s="1"/>
  <c r="BI24" s="1"/>
  <c r="BJ24" s="1"/>
  <c r="BK24" s="1"/>
  <c r="BL24" s="1"/>
  <c r="BM24" s="1"/>
  <c r="BN24" s="1"/>
  <c r="BO24" s="1"/>
  <c r="BP24" s="1"/>
  <c r="BQ24" s="1"/>
  <c r="BR24" s="1"/>
  <c r="BS24" s="1"/>
  <c r="BT24" s="1"/>
  <c r="BU24" s="1"/>
  <c r="BV24" s="1"/>
  <c r="BW24" s="1"/>
  <c r="BX24" s="1"/>
  <c r="BY24" s="1"/>
  <c r="BZ24" s="1"/>
  <c r="CA24" s="1"/>
  <c r="CB24" s="1"/>
  <c r="CC24" s="1"/>
  <c r="CD24" s="1"/>
  <c r="CE24" s="1"/>
  <c r="CF24" s="1"/>
  <c r="CG24" s="1"/>
  <c r="CH24" s="1"/>
  <c r="CI24" s="1"/>
  <c r="CJ24" s="1"/>
  <c r="CK24" s="1"/>
  <c r="CL24" s="1"/>
  <c r="CM24" s="1"/>
  <c r="CN24" s="1"/>
  <c r="CO24" s="1"/>
  <c r="CP24" s="1"/>
  <c r="CQ24" s="1"/>
  <c r="CR24" s="1"/>
  <c r="CS24" s="1"/>
  <c r="CT24" s="1"/>
  <c r="CU24" s="1"/>
  <c r="CV24" s="1"/>
  <c r="CW24" s="1"/>
  <c r="CX24" s="1"/>
  <c r="CY24" s="1"/>
  <c r="CZ24" s="1"/>
  <c r="DA24" s="1"/>
  <c r="DB24" s="1"/>
  <c r="DC24" s="1"/>
  <c r="DD24" s="1"/>
  <c r="DE24" s="1"/>
  <c r="DF24" s="1"/>
  <c r="DG24" s="1"/>
  <c r="DH24" s="1"/>
  <c r="DI24" s="1"/>
  <c r="DJ24" s="1"/>
  <c r="DK24" s="1"/>
  <c r="DL24" s="1"/>
  <c r="DM24" s="1"/>
  <c r="DN24" s="1"/>
  <c r="DO24" s="1"/>
  <c r="DP24" s="1"/>
  <c r="DQ24" s="1"/>
  <c r="DR24" s="1"/>
  <c r="DS24" s="1"/>
  <c r="DT24" s="1"/>
  <c r="DU24" s="1"/>
  <c r="DV24" s="1"/>
  <c r="DW24" s="1"/>
  <c r="DX24" s="1"/>
  <c r="DY24" s="1"/>
  <c r="DZ24" s="1"/>
  <c r="EA24" s="1"/>
  <c r="EB24" s="1"/>
  <c r="EC24" s="1"/>
  <c r="ED24" s="1"/>
  <c r="EE24" s="1"/>
  <c r="EF24" s="1"/>
  <c r="EG24" s="1"/>
  <c r="EH24" s="1"/>
  <c r="EI24" s="1"/>
  <c r="EJ24" s="1"/>
  <c r="EK24" s="1"/>
  <c r="EL24" s="1"/>
  <c r="EM24" s="1"/>
  <c r="EN24" s="1"/>
  <c r="EO24" s="1"/>
  <c r="EP24" s="1"/>
  <c r="EQ24" s="1"/>
  <c r="ER24" s="1"/>
  <c r="ES24" s="1"/>
  <c r="ET24" s="1"/>
  <c r="EU24" s="1"/>
  <c r="EV24" s="1"/>
  <c r="EW24" s="1"/>
  <c r="EX24" s="1"/>
  <c r="EY24" s="1"/>
  <c r="EZ24" s="1"/>
  <c r="FA24" s="1"/>
  <c r="FB24" s="1"/>
  <c r="FC24" s="1"/>
  <c r="FD24" s="1"/>
  <c r="FE24" s="1"/>
  <c r="FF24" s="1"/>
  <c r="FG24" s="1"/>
  <c r="FH24" s="1"/>
  <c r="FI24" s="1"/>
  <c r="FJ24" s="1"/>
  <c r="FK24" s="1"/>
  <c r="FL24" s="1"/>
  <c r="FM24" s="1"/>
  <c r="FN24" s="1"/>
  <c r="FO24" s="1"/>
  <c r="FP24" s="1"/>
  <c r="FQ24" s="1"/>
  <c r="FR24" s="1"/>
  <c r="FS24" s="1"/>
  <c r="FT24"/>
  <c r="FU24" s="1"/>
  <c r="FV24" s="1"/>
  <c r="FW24" s="1"/>
  <c r="FX24" s="1"/>
  <c r="FY24" s="1"/>
  <c r="FZ24" s="1"/>
  <c r="GA24" s="1"/>
  <c r="GB24" s="1"/>
  <c r="GC24" s="1"/>
  <c r="GD24" s="1"/>
  <c r="GE24" s="1"/>
  <c r="GF24" s="1"/>
  <c r="GG24" s="1"/>
  <c r="GH24" s="1"/>
  <c r="GI24" s="1"/>
  <c r="GJ24" s="1"/>
  <c r="GK24" s="1"/>
  <c r="GL24" s="1"/>
  <c r="GM24" s="1"/>
  <c r="GN24" s="1"/>
  <c r="GO24" s="1"/>
  <c r="GP24" s="1"/>
  <c r="GQ24" s="1"/>
  <c r="GR24" s="1"/>
  <c r="GS24" s="1"/>
  <c r="GT24" s="1"/>
  <c r="GU24" s="1"/>
  <c r="GV24" s="1"/>
  <c r="GW24" s="1"/>
  <c r="GX24" s="1"/>
  <c r="GY24" s="1"/>
  <c r="GZ24" s="1"/>
  <c r="HA24" s="1"/>
  <c r="HB24" s="1"/>
  <c r="HC24" s="1"/>
  <c r="HD24" s="1"/>
  <c r="HE24" s="1"/>
  <c r="HF24" s="1"/>
  <c r="HG24" s="1"/>
  <c r="HH24" s="1"/>
  <c r="HI24" s="1"/>
  <c r="HJ24" s="1"/>
  <c r="HK24" s="1"/>
  <c r="HL24" s="1"/>
  <c r="HM24" s="1"/>
  <c r="HN24" s="1"/>
  <c r="HO24" s="1"/>
  <c r="HP24" s="1"/>
  <c r="HQ24" s="1"/>
  <c r="HR24" s="1"/>
  <c r="HS24" s="1"/>
  <c r="HT24" s="1"/>
  <c r="HU24" s="1"/>
  <c r="HV24" s="1"/>
  <c r="HW24" s="1"/>
  <c r="HX24" s="1"/>
  <c r="HY24" s="1"/>
  <c r="HZ24" s="1"/>
  <c r="IA24" s="1"/>
  <c r="IB24" s="1"/>
  <c r="IC24" s="1"/>
  <c r="ID24" s="1"/>
  <c r="IE24" s="1"/>
  <c r="IF24" s="1"/>
  <c r="IG24" s="1"/>
  <c r="IH24" s="1"/>
  <c r="II24" s="1"/>
  <c r="IJ24" s="1"/>
  <c r="IK24" s="1"/>
  <c r="IL24" s="1"/>
  <c r="IM24" s="1"/>
  <c r="IN24" s="1"/>
  <c r="IO24" s="1"/>
  <c r="IP24" s="1"/>
  <c r="IQ24" s="1"/>
  <c r="IR24" s="1"/>
  <c r="IS24" s="1"/>
  <c r="IT24" s="1"/>
  <c r="IU24" s="1"/>
  <c r="IV24" s="1"/>
  <c r="IW24" s="1"/>
  <c r="IX24" s="1"/>
  <c r="IY24" s="1"/>
  <c r="IZ24" s="1"/>
  <c r="JA24" s="1"/>
  <c r="JB24" s="1"/>
  <c r="JC24" s="1"/>
  <c r="JD24" s="1"/>
  <c r="JE24" s="1"/>
  <c r="JF24" s="1"/>
  <c r="JG24" s="1"/>
  <c r="JH24" s="1"/>
  <c r="JI24" s="1"/>
  <c r="JJ24" s="1"/>
  <c r="JK24" s="1"/>
  <c r="JL24" s="1"/>
  <c r="JM24" s="1"/>
  <c r="JN24" s="1"/>
  <c r="JO24" s="1"/>
  <c r="JP24" s="1"/>
  <c r="JQ24" s="1"/>
  <c r="JR24" s="1"/>
  <c r="JS24" s="1"/>
  <c r="JT24" s="1"/>
  <c r="JU24" s="1"/>
  <c r="JV24" s="1"/>
  <c r="JW24" s="1"/>
  <c r="JX24" s="1"/>
  <c r="JY24" s="1"/>
  <c r="JZ24" s="1"/>
  <c r="KA24" s="1"/>
  <c r="KB24" s="1"/>
  <c r="KC24" s="1"/>
  <c r="KD24" s="1"/>
  <c r="KE24" s="1"/>
  <c r="KF24" s="1"/>
  <c r="KG24" s="1"/>
  <c r="KH24" s="1"/>
  <c r="KI24" s="1"/>
  <c r="KJ24" s="1"/>
  <c r="KK24" s="1"/>
  <c r="KL24" s="1"/>
  <c r="KM24" s="1"/>
  <c r="KN24" s="1"/>
  <c r="KO24" s="1"/>
  <c r="KP24" s="1"/>
  <c r="KQ24" s="1"/>
  <c r="KR24" s="1"/>
  <c r="KS24" s="1"/>
  <c r="KT24" s="1"/>
  <c r="KU24" s="1"/>
  <c r="KV24" s="1"/>
  <c r="KW24" s="1"/>
  <c r="KX24" s="1"/>
  <c r="KY24" s="1"/>
  <c r="KZ24" s="1"/>
  <c r="LA24" s="1"/>
  <c r="LB24" s="1"/>
  <c r="LC24" s="1"/>
  <c r="LD24" s="1"/>
  <c r="LE24" s="1"/>
  <c r="LF24" s="1"/>
  <c r="LG24" s="1"/>
  <c r="LH24" s="1"/>
  <c r="LI24" s="1"/>
  <c r="LJ24" s="1"/>
  <c r="LK24" s="1"/>
  <c r="LL24" s="1"/>
  <c r="LM24" s="1"/>
  <c r="LN24" s="1"/>
  <c r="LO24" s="1"/>
  <c r="LP24" s="1"/>
  <c r="LQ24" s="1"/>
  <c r="LR24" s="1"/>
  <c r="LS24" s="1"/>
  <c r="LT24" s="1"/>
  <c r="LU24" s="1"/>
  <c r="LV24" s="1"/>
  <c r="LW24" s="1"/>
  <c r="LX24" s="1"/>
  <c r="LY24" s="1"/>
  <c r="LZ24" s="1"/>
  <c r="MA24" s="1"/>
  <c r="MB24" s="1"/>
  <c r="MC24" s="1"/>
  <c r="MD24" s="1"/>
  <c r="ME24" s="1"/>
  <c r="MF24" s="1"/>
  <c r="MG24" s="1"/>
  <c r="MH24" s="1"/>
  <c r="MI24" s="1"/>
  <c r="MJ24" s="1"/>
  <c r="MK24" s="1"/>
  <c r="ML24" s="1"/>
  <c r="MM24" s="1"/>
  <c r="MN24" s="1"/>
  <c r="MO24" s="1"/>
  <c r="MP24" s="1"/>
  <c r="MQ24" s="1"/>
  <c r="MR24" s="1"/>
  <c r="MS24" s="1"/>
  <c r="MT24" s="1"/>
  <c r="MU24" s="1"/>
  <c r="MV24" s="1"/>
  <c r="MW24" s="1"/>
  <c r="MX24" s="1"/>
  <c r="MY24" s="1"/>
  <c r="MZ24" s="1"/>
  <c r="NA24" s="1"/>
  <c r="NB24" s="1"/>
  <c r="NC24" s="1"/>
  <c r="ND24" s="1"/>
  <c r="NE24" s="1"/>
  <c r="NF24" s="1"/>
  <c r="NG24" s="1"/>
  <c r="NH24" s="1"/>
  <c r="NI24" s="1"/>
  <c r="NJ24" s="1"/>
  <c r="NK24" s="1"/>
  <c r="NL24" s="1"/>
  <c r="NM24" s="1"/>
  <c r="NN24" s="1"/>
  <c r="NO24" s="1"/>
  <c r="NP24" s="1"/>
  <c r="NQ24" s="1"/>
  <c r="NR24" s="1"/>
  <c r="NS24" s="1"/>
  <c r="NT24" s="1"/>
  <c r="NU24" s="1"/>
  <c r="NV24" s="1"/>
  <c r="NW24" s="1"/>
  <c r="NX24" s="1"/>
  <c r="NY24" s="1"/>
  <c r="NZ24" s="1"/>
  <c r="OA24" s="1"/>
  <c r="OB24" s="1"/>
  <c r="OC24" s="1"/>
  <c r="OD24" s="1"/>
  <c r="OE24" s="1"/>
  <c r="OF24" s="1"/>
  <c r="OG24" s="1"/>
  <c r="OH24" s="1"/>
  <c r="OI24" s="1"/>
  <c r="OJ24" s="1"/>
  <c r="OK24" s="1"/>
  <c r="OL24" s="1"/>
  <c r="OM24" s="1"/>
  <c r="ON24" s="1"/>
  <c r="OO24" s="1"/>
  <c r="OP24" s="1"/>
  <c r="OQ24" s="1"/>
  <c r="OR24" s="1"/>
  <c r="OS24" s="1"/>
  <c r="OT24" s="1"/>
  <c r="OU24" s="1"/>
  <c r="OV24" s="1"/>
  <c r="OW24" s="1"/>
  <c r="OX24" s="1"/>
  <c r="OY24" s="1"/>
  <c r="OZ24" s="1"/>
  <c r="PA24" s="1"/>
  <c r="PB24" s="1"/>
  <c r="PC24" s="1"/>
  <c r="PD24" s="1"/>
  <c r="PE24" s="1"/>
  <c r="PF24" s="1"/>
  <c r="PG24" s="1"/>
  <c r="AP23"/>
  <c r="AQ23"/>
  <c r="AR23" s="1"/>
  <c r="AP24"/>
  <c r="AQ24" s="1"/>
  <c r="AR24" s="1"/>
  <c r="C3" i="9"/>
  <c r="E3" s="1"/>
  <c r="AD23" i="1"/>
  <c r="AE23"/>
  <c r="AF23" s="1"/>
  <c r="AG23" s="1"/>
  <c r="AH23" s="1"/>
  <c r="AI23" s="1"/>
  <c r="AJ23" s="1"/>
  <c r="AK23" s="1"/>
  <c r="AL23" s="1"/>
  <c r="AM23" s="1"/>
  <c r="AB23"/>
  <c r="C3" i="25"/>
  <c r="E3"/>
  <c r="AI24" i="1"/>
  <c r="AJ24"/>
  <c r="AK24" s="1"/>
  <c r="AL24" s="1"/>
  <c r="AM24" s="1"/>
  <c r="AN24" s="1"/>
  <c r="AO24" s="1"/>
  <c r="AF24"/>
  <c r="AG24"/>
  <c r="AH24" s="1"/>
  <c r="AB24"/>
  <c r="AC24"/>
  <c r="AD24" s="1"/>
  <c r="AE24" s="1"/>
  <c r="R23"/>
  <c r="S23"/>
  <c r="T23" s="1"/>
  <c r="U23" s="1"/>
  <c r="V23" s="1"/>
  <c r="W23" s="1"/>
  <c r="X23" s="1"/>
  <c r="Y23" s="1"/>
  <c r="Z23" s="1"/>
  <c r="AA23" s="1"/>
  <c r="AC23" s="1"/>
  <c r="R24"/>
  <c r="S24" s="1"/>
  <c r="T24" s="1"/>
  <c r="U24" s="1"/>
  <c r="V24" s="1"/>
  <c r="W24" s="1"/>
  <c r="X24" s="1"/>
  <c r="Y24" s="1"/>
  <c r="Z24" s="1"/>
  <c r="AA24" s="1"/>
  <c r="Q24"/>
  <c r="Q23"/>
  <c r="P24"/>
  <c r="C3" i="17"/>
  <c r="P23" i="1"/>
  <c r="C3" i="24"/>
  <c r="I23" i="1"/>
  <c r="J23"/>
  <c r="K23" s="1"/>
  <c r="L23" s="1"/>
  <c r="M23" s="1"/>
  <c r="N23" s="1"/>
  <c r="O23" s="1"/>
  <c r="F23"/>
  <c r="G23"/>
  <c r="H23" s="1"/>
  <c r="E23"/>
  <c r="D23"/>
  <c r="C3" i="23"/>
  <c r="C5" i="18"/>
  <c r="C5" i="1"/>
  <c r="A24" i="3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4" s="1"/>
  <c r="B23" i="19" l="1"/>
  <c r="K22"/>
  <c r="L22" s="1"/>
  <c r="M22" s="1"/>
  <c r="F22"/>
  <c r="I22" s="1"/>
  <c r="E22"/>
  <c r="K21"/>
  <c r="L21" s="1"/>
  <c r="M21" s="1"/>
  <c r="F21"/>
  <c r="I21" s="1"/>
  <c r="E21"/>
  <c r="K20"/>
  <c r="L20" s="1"/>
  <c r="M20" s="1"/>
  <c r="F20"/>
  <c r="I20" s="1"/>
  <c r="E20"/>
  <c r="K19"/>
  <c r="L19" s="1"/>
  <c r="M19" s="1"/>
  <c r="F19"/>
  <c r="I19" s="1"/>
  <c r="E19"/>
  <c r="K18"/>
  <c r="L18" s="1"/>
  <c r="M18" s="1"/>
  <c r="F18"/>
  <c r="I18" s="1"/>
  <c r="E18"/>
  <c r="K17"/>
  <c r="L17" s="1"/>
  <c r="M17" s="1"/>
  <c r="F17"/>
  <c r="I17" s="1"/>
  <c r="E17"/>
  <c r="K16"/>
  <c r="L16" s="1"/>
  <c r="M16" s="1"/>
  <c r="F16"/>
  <c r="I16" s="1"/>
  <c r="E16"/>
  <c r="K15"/>
  <c r="L15" s="1"/>
  <c r="M15" s="1"/>
  <c r="F15"/>
  <c r="I15" s="1"/>
  <c r="E15"/>
  <c r="K14"/>
  <c r="L14" s="1"/>
  <c r="M14" s="1"/>
  <c r="F14"/>
  <c r="I14" s="1"/>
  <c r="E14"/>
  <c r="K13"/>
  <c r="L13" s="1"/>
  <c r="M13" s="1"/>
  <c r="F13"/>
  <c r="I13" s="1"/>
  <c r="E13"/>
  <c r="K12"/>
  <c r="L12" s="1"/>
  <c r="M12" s="1"/>
  <c r="F12"/>
  <c r="I12" s="1"/>
  <c r="E12"/>
  <c r="K11"/>
  <c r="L11" s="1"/>
  <c r="M11" s="1"/>
  <c r="F11"/>
  <c r="I11" s="1"/>
  <c r="E11"/>
  <c r="K10"/>
  <c r="L10" s="1"/>
  <c r="M10" s="1"/>
  <c r="F10"/>
  <c r="I10" s="1"/>
  <c r="E10"/>
  <c r="K9"/>
  <c r="L9" s="1"/>
  <c r="M9" s="1"/>
  <c r="F9"/>
  <c r="I9" s="1"/>
  <c r="E9"/>
  <c r="K8"/>
  <c r="L8" s="1"/>
  <c r="M8" s="1"/>
  <c r="F8"/>
  <c r="I8" s="1"/>
  <c r="E8"/>
  <c r="K7"/>
  <c r="L7" s="1"/>
  <c r="M7" s="1"/>
  <c r="F7"/>
  <c r="I7" s="1"/>
  <c r="E7"/>
  <c r="K6"/>
  <c r="L6" s="1"/>
  <c r="M6" s="1"/>
  <c r="F6"/>
  <c r="I6" s="1"/>
  <c r="E6"/>
  <c r="K5"/>
  <c r="L5" s="1"/>
  <c r="M5" s="1"/>
  <c r="F5"/>
  <c r="I5" s="1"/>
  <c r="E5"/>
  <c r="K4"/>
  <c r="L4" s="1"/>
  <c r="M4" s="1"/>
  <c r="F4"/>
  <c r="I4" s="1"/>
  <c r="E4"/>
  <c r="K3"/>
  <c r="L3" s="1"/>
  <c r="M3" s="1"/>
  <c r="F3"/>
  <c r="I3" s="1"/>
  <c r="E3"/>
  <c r="K2"/>
  <c r="K23" s="1"/>
  <c r="F2"/>
  <c r="I2" s="1"/>
  <c r="E2"/>
  <c r="E3" i="17"/>
  <c r="E3" i="24"/>
  <c r="E3" i="23"/>
  <c r="F23" i="19" l="1"/>
  <c r="G2"/>
  <c r="L2"/>
  <c r="G3"/>
  <c r="H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F3" i="15"/>
  <c r="E2" i="5"/>
  <c r="AL67" i="18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F67"/>
  <c r="D67"/>
  <c r="L23" i="19" l="1"/>
  <c r="M2"/>
  <c r="M23" s="1"/>
  <c r="G23"/>
  <c r="H2"/>
  <c r="H23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G67" i="18"/>
  <c r="E67"/>
  <c r="A65" i="19" l="1"/>
  <c r="M25"/>
  <c r="H67" i="18"/>
  <c r="I67" l="1"/>
  <c r="C31" i="1"/>
  <c r="C67" i="18"/>
  <c r="E3" i="13"/>
  <c r="D32" i="1" l="1"/>
  <c r="E32"/>
  <c r="F21" i="18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F32" i="1" l="1"/>
  <c r="F65" i="18" l="1"/>
  <c r="G32" i="1"/>
  <c r="G65" i="18" l="1"/>
  <c r="H32" i="1"/>
  <c r="I32" l="1"/>
  <c r="J32" l="1"/>
  <c r="K32" l="1"/>
  <c r="L32" l="1"/>
  <c r="AB32" l="1"/>
  <c r="M32"/>
  <c r="N32" l="1"/>
  <c r="E3" i="7"/>
  <c r="D65" i="18" l="1"/>
  <c r="O32" i="1"/>
  <c r="D24" i="18"/>
  <c r="E24"/>
  <c r="E25" i="1"/>
  <c r="J25"/>
  <c r="G25"/>
  <c r="N25"/>
  <c r="H25"/>
  <c r="D25"/>
  <c r="D27" s="1"/>
  <c r="D34" s="1"/>
  <c r="K25"/>
  <c r="L25"/>
  <c r="I25"/>
  <c r="P32"/>
  <c r="M25"/>
  <c r="E23" i="18"/>
  <c r="H23" l="1"/>
  <c r="K23"/>
  <c r="I23"/>
  <c r="J23"/>
  <c r="N23"/>
  <c r="L23"/>
  <c r="P23"/>
  <c r="Q23"/>
  <c r="D23"/>
  <c r="D25" s="1"/>
  <c r="F24"/>
  <c r="AE23"/>
  <c r="S23"/>
  <c r="AK23"/>
  <c r="F25" i="1"/>
  <c r="V23" i="18"/>
  <c r="U23"/>
  <c r="Y23"/>
  <c r="AC23"/>
  <c r="W23"/>
  <c r="O23"/>
  <c r="Z23"/>
  <c r="M23"/>
  <c r="R23"/>
  <c r="T23"/>
  <c r="F23"/>
  <c r="AJ23"/>
  <c r="AA23"/>
  <c r="AH23"/>
  <c r="AI23"/>
  <c r="AL23"/>
  <c r="AF23"/>
  <c r="AG23"/>
  <c r="X23"/>
  <c r="AD23"/>
  <c r="AB23"/>
  <c r="Q32" i="1"/>
  <c r="O25"/>
  <c r="D39" i="18" l="1"/>
  <c r="G24"/>
  <c r="R32" i="1"/>
  <c r="P25"/>
  <c r="H24" i="18" l="1"/>
  <c r="S32" i="1"/>
  <c r="Q25"/>
  <c r="E27" l="1"/>
  <c r="E34" s="1"/>
  <c r="I24" i="18"/>
  <c r="F27" i="1"/>
  <c r="F34" s="1"/>
  <c r="T32"/>
  <c r="R25"/>
  <c r="J24" i="18" l="1"/>
  <c r="U32" i="1"/>
  <c r="G27"/>
  <c r="G34" s="1"/>
  <c r="S25"/>
  <c r="K24" i="18" l="1"/>
  <c r="V32" i="1"/>
  <c r="H27"/>
  <c r="H34" s="1"/>
  <c r="T25"/>
  <c r="L24" i="18" l="1"/>
  <c r="W32" i="1"/>
  <c r="I27"/>
  <c r="I34" s="1"/>
  <c r="U25"/>
  <c r="M24" i="18" l="1"/>
  <c r="D66"/>
  <c r="X32" i="1"/>
  <c r="J27"/>
  <c r="J34" s="1"/>
  <c r="V25"/>
  <c r="N24" i="18" l="1"/>
  <c r="Y32" i="1"/>
  <c r="K27"/>
  <c r="K34" s="1"/>
  <c r="W25"/>
  <c r="O24" i="18" l="1"/>
  <c r="AA32" i="1"/>
  <c r="Z32"/>
  <c r="L27"/>
  <c r="L34" s="1"/>
  <c r="X25"/>
  <c r="E65" i="18" l="1"/>
  <c r="P24"/>
  <c r="M27" i="1"/>
  <c r="M34" s="1"/>
  <c r="Y25"/>
  <c r="Q24" i="18" l="1"/>
  <c r="N27" i="1"/>
  <c r="N34" s="1"/>
  <c r="E39" i="18"/>
  <c r="Z25" i="1"/>
  <c r="R24" i="18" l="1"/>
  <c r="AA25" i="1"/>
  <c r="S24" i="18" l="1"/>
  <c r="D20"/>
  <c r="O27" i="1"/>
  <c r="O34" s="1"/>
  <c r="P27"/>
  <c r="P34" s="1"/>
  <c r="AB25"/>
  <c r="C36" l="1"/>
  <c r="T24" i="18"/>
  <c r="Q27" i="1"/>
  <c r="Q34" s="1"/>
  <c r="D45" i="18"/>
  <c r="D57" s="1"/>
  <c r="D27"/>
  <c r="D68" s="1"/>
  <c r="AC25" i="1"/>
  <c r="U24" i="18" l="1"/>
  <c r="R27" i="1"/>
  <c r="R34" s="1"/>
  <c r="AD25"/>
  <c r="D33" i="18" l="1"/>
  <c r="D35" s="1"/>
  <c r="D41" s="1"/>
  <c r="D47" s="1"/>
  <c r="D51" s="1"/>
  <c r="D55" s="1"/>
  <c r="V24"/>
  <c r="S27" i="1"/>
  <c r="S34" s="1"/>
  <c r="AE25"/>
  <c r="W24" i="18" l="1"/>
  <c r="T27" i="1"/>
  <c r="T34" s="1"/>
  <c r="AF25"/>
  <c r="X24" i="18" l="1"/>
  <c r="D60"/>
  <c r="U27" i="1"/>
  <c r="U34" s="1"/>
  <c r="AG25"/>
  <c r="Y24" i="18" l="1"/>
  <c r="E66"/>
  <c r="V27" i="1"/>
  <c r="V34" s="1"/>
  <c r="AH25"/>
  <c r="Z24" i="18" l="1"/>
  <c r="W27" i="1"/>
  <c r="W34" s="1"/>
  <c r="AI25"/>
  <c r="AC32" l="1"/>
  <c r="AA24" i="18"/>
  <c r="AD32" i="1"/>
  <c r="X27"/>
  <c r="X34" s="1"/>
  <c r="AJ25"/>
  <c r="AB24" i="18" l="1"/>
  <c r="Y27" i="1"/>
  <c r="Y34" s="1"/>
  <c r="AK25"/>
  <c r="AE32" l="1"/>
  <c r="AC24" i="18"/>
  <c r="AF32" i="1"/>
  <c r="Z27"/>
  <c r="Z34" s="1"/>
  <c r="AL25"/>
  <c r="AD24" i="18" l="1"/>
  <c r="F39"/>
  <c r="F25"/>
  <c r="E25"/>
  <c r="AM25" i="1"/>
  <c r="AG32" l="1"/>
  <c r="AE24" i="18"/>
  <c r="AH32" i="1"/>
  <c r="AB27"/>
  <c r="AB34" s="1"/>
  <c r="E20" i="18"/>
  <c r="AA27" i="1"/>
  <c r="AA34" s="1"/>
  <c r="C37" l="1"/>
  <c r="AF24" i="18"/>
  <c r="E45"/>
  <c r="E57" s="1"/>
  <c r="AC27" i="1"/>
  <c r="AC34" s="1"/>
  <c r="E27" i="18"/>
  <c r="E68" s="1"/>
  <c r="AI32" i="1" l="1"/>
  <c r="AG24" i="18"/>
  <c r="AJ32" i="1"/>
  <c r="AD27"/>
  <c r="AD34" s="1"/>
  <c r="E33" i="18" l="1"/>
  <c r="E35" s="1"/>
  <c r="E41" s="1"/>
  <c r="E47" s="1"/>
  <c r="E51" s="1"/>
  <c r="AH24"/>
  <c r="AK32" i="1"/>
  <c r="AE27"/>
  <c r="AE34" s="1"/>
  <c r="E55" i="18" l="1"/>
  <c r="AI24"/>
  <c r="AL32" i="1"/>
  <c r="AF27"/>
  <c r="AF34" s="1"/>
  <c r="AJ24" i="18" l="1"/>
  <c r="AM32" i="1"/>
  <c r="E60" i="18"/>
  <c r="AG27" i="1"/>
  <c r="AG34" s="1"/>
  <c r="AS25"/>
  <c r="AK24" i="18" l="1"/>
  <c r="AL24"/>
  <c r="AN32" i="1"/>
  <c r="F66" i="18"/>
  <c r="AH27" i="1"/>
  <c r="AH34" s="1"/>
  <c r="AT25"/>
  <c r="AO32" l="1"/>
  <c r="AI27"/>
  <c r="AI34" s="1"/>
  <c r="AU25"/>
  <c r="AP32" l="1"/>
  <c r="AJ27"/>
  <c r="AJ34" s="1"/>
  <c r="AV25"/>
  <c r="AQ32" l="1"/>
  <c r="AK27"/>
  <c r="AK34" s="1"/>
  <c r="AW25"/>
  <c r="AR32" l="1"/>
  <c r="AL27"/>
  <c r="AL34" s="1"/>
  <c r="AX25"/>
  <c r="AS32" l="1"/>
  <c r="AM27"/>
  <c r="AM34" s="1"/>
  <c r="G39" i="18"/>
  <c r="AY25" i="1"/>
  <c r="C38" l="1"/>
  <c r="AT32"/>
  <c r="F20" i="18"/>
  <c r="AZ25" i="1"/>
  <c r="F45" i="18" l="1"/>
  <c r="F57" s="1"/>
  <c r="AU32" i="1"/>
  <c r="F27" i="18"/>
  <c r="F68" s="1"/>
  <c r="BA25" i="1"/>
  <c r="AV32" l="1"/>
  <c r="BB25"/>
  <c r="F33" i="18" l="1"/>
  <c r="F35" s="1"/>
  <c r="F41" s="1"/>
  <c r="F47" s="1"/>
  <c r="AW32" i="1"/>
  <c r="BC25"/>
  <c r="AX32" l="1"/>
  <c r="BD25"/>
  <c r="F55" i="18" l="1"/>
  <c r="F60" s="1"/>
  <c r="AY32" i="1"/>
  <c r="AS27"/>
  <c r="AS34" s="1"/>
  <c r="BE25"/>
  <c r="AZ32" l="1"/>
  <c r="G66" i="18"/>
  <c r="AT27" i="1"/>
  <c r="AT34" s="1"/>
  <c r="BF25"/>
  <c r="BA32" l="1"/>
  <c r="AU27"/>
  <c r="AU34" s="1"/>
  <c r="BG25"/>
  <c r="BB32" l="1"/>
  <c r="AV27"/>
  <c r="AV34" s="1"/>
  <c r="BH25"/>
  <c r="BC32" l="1"/>
  <c r="AW27"/>
  <c r="AW34" s="1"/>
  <c r="BI25"/>
  <c r="BD32" l="1"/>
  <c r="AX27"/>
  <c r="AX34" s="1"/>
  <c r="H65" i="18"/>
  <c r="BJ25" i="1"/>
  <c r="BE32" l="1"/>
  <c r="AY27"/>
  <c r="AY34" s="1"/>
  <c r="H39" i="18"/>
  <c r="H25"/>
  <c r="BK25" i="1"/>
  <c r="BF32" l="1"/>
  <c r="AZ27"/>
  <c r="AZ34" s="1"/>
  <c r="G20" i="18"/>
  <c r="BL25" i="1"/>
  <c r="BG32" l="1"/>
  <c r="G45" i="18"/>
  <c r="G57" s="1"/>
  <c r="BA27" i="1"/>
  <c r="BA34" s="1"/>
  <c r="BM25"/>
  <c r="BH32" l="1"/>
  <c r="BB27"/>
  <c r="BB34" s="1"/>
  <c r="BN25"/>
  <c r="G33" i="18" l="1"/>
  <c r="BI32" i="1"/>
  <c r="BC27"/>
  <c r="BC34" s="1"/>
  <c r="BO25"/>
  <c r="BJ32" l="1"/>
  <c r="BD27"/>
  <c r="BD34" s="1"/>
  <c r="BP25"/>
  <c r="BK32" l="1"/>
  <c r="BE27"/>
  <c r="BE34" s="1"/>
  <c r="BQ25"/>
  <c r="BL32" l="1"/>
  <c r="H66" i="18"/>
  <c r="BF27" i="1"/>
  <c r="BF34" s="1"/>
  <c r="BR25"/>
  <c r="BM32" l="1"/>
  <c r="BG27"/>
  <c r="BG34" s="1"/>
  <c r="BS25"/>
  <c r="BN32" l="1"/>
  <c r="BH27"/>
  <c r="BH34" s="1"/>
  <c r="BT25"/>
  <c r="BO32" l="1"/>
  <c r="BI27"/>
  <c r="BI34" s="1"/>
  <c r="BU25"/>
  <c r="BP32" l="1"/>
  <c r="BJ27"/>
  <c r="BJ34" s="1"/>
  <c r="BV25"/>
  <c r="I65" i="18"/>
  <c r="BQ32" i="1" l="1"/>
  <c r="BK27"/>
  <c r="BK34" s="1"/>
  <c r="I39" i="18"/>
  <c r="I25"/>
  <c r="BW25" i="1"/>
  <c r="BR32" l="1"/>
  <c r="BL27"/>
  <c r="BL34" s="1"/>
  <c r="H20" i="18"/>
  <c r="BX25" i="1"/>
  <c r="BS32" l="1"/>
  <c r="H45" i="18"/>
  <c r="H57" s="1"/>
  <c r="H27"/>
  <c r="H68" s="1"/>
  <c r="BM27" i="1"/>
  <c r="BM34" s="1"/>
  <c r="BY25"/>
  <c r="BT32" l="1"/>
  <c r="BN27"/>
  <c r="BN34" s="1"/>
  <c r="BZ25"/>
  <c r="H33" i="18" l="1"/>
  <c r="H35" s="1"/>
  <c r="H41" s="1"/>
  <c r="H47" s="1"/>
  <c r="H51" s="1"/>
  <c r="BU32" i="1"/>
  <c r="BO27"/>
  <c r="BO34" s="1"/>
  <c r="CA25"/>
  <c r="H54" i="18" l="1"/>
  <c r="H53"/>
  <c r="BV32" i="1"/>
  <c r="BP27"/>
  <c r="BP34" s="1"/>
  <c r="CB25"/>
  <c r="H55" i="18" l="1"/>
  <c r="H60" s="1"/>
  <c r="BW32" i="1"/>
  <c r="BQ27"/>
  <c r="BQ34" s="1"/>
  <c r="CC25"/>
  <c r="BX32" l="1"/>
  <c r="I66" i="18"/>
  <c r="BR27" i="1"/>
  <c r="BR34" s="1"/>
  <c r="CD25"/>
  <c r="BY32" l="1"/>
  <c r="BS27"/>
  <c r="BS34" s="1"/>
  <c r="CE25"/>
  <c r="BZ32" l="1"/>
  <c r="BT27"/>
  <c r="BT34" s="1"/>
  <c r="CF25"/>
  <c r="CA32" l="1"/>
  <c r="BU27"/>
  <c r="BU34" s="1"/>
  <c r="CG25"/>
  <c r="CB32" l="1"/>
  <c r="BV27"/>
  <c r="BV34" s="1"/>
  <c r="CH25"/>
  <c r="J65" i="18"/>
  <c r="CC32" i="1" l="1"/>
  <c r="BW27"/>
  <c r="BW34" s="1"/>
  <c r="J39" i="18"/>
  <c r="J25"/>
  <c r="CI25" i="1"/>
  <c r="CD32" l="1"/>
  <c r="BX27"/>
  <c r="BX34" s="1"/>
  <c r="I20" i="18"/>
  <c r="CJ25" i="1"/>
  <c r="CE32" l="1"/>
  <c r="I45" i="18"/>
  <c r="I57" s="1"/>
  <c r="I27"/>
  <c r="I68" s="1"/>
  <c r="BY27" i="1"/>
  <c r="BY34" s="1"/>
  <c r="CK25"/>
  <c r="CF32" l="1"/>
  <c r="BZ27"/>
  <c r="BZ34" s="1"/>
  <c r="CL25"/>
  <c r="I33" i="18" l="1"/>
  <c r="CG32" i="1"/>
  <c r="I35" i="18"/>
  <c r="I41" s="1"/>
  <c r="I47" s="1"/>
  <c r="I51" s="1"/>
  <c r="CA27" i="1"/>
  <c r="CA34" s="1"/>
  <c r="CM25"/>
  <c r="I53" i="18" l="1"/>
  <c r="I54"/>
  <c r="CH32" i="1"/>
  <c r="CB27"/>
  <c r="CB34" s="1"/>
  <c r="CN25"/>
  <c r="I55" i="18" l="1"/>
  <c r="CI32" i="1"/>
  <c r="I60" i="18"/>
  <c r="CC27" i="1"/>
  <c r="CC34" s="1"/>
  <c r="CO25"/>
  <c r="CJ32" l="1"/>
  <c r="J66" i="18"/>
  <c r="CD27" i="1"/>
  <c r="CD34" s="1"/>
  <c r="CP25"/>
  <c r="CK32" l="1"/>
  <c r="CE27"/>
  <c r="CE34" s="1"/>
  <c r="CQ25"/>
  <c r="CL32" l="1"/>
  <c r="CF27"/>
  <c r="CF34" s="1"/>
  <c r="CR25"/>
  <c r="CM32" l="1"/>
  <c r="CG27"/>
  <c r="CG34" s="1"/>
  <c r="CS25"/>
  <c r="CN32" l="1"/>
  <c r="CH27"/>
  <c r="CH34" s="1"/>
  <c r="CT25"/>
  <c r="K65" i="18"/>
  <c r="CO32" i="1" l="1"/>
  <c r="CI27"/>
  <c r="CI34" s="1"/>
  <c r="K39" i="18"/>
  <c r="K25"/>
  <c r="CU25" i="1"/>
  <c r="CP32" l="1"/>
  <c r="CJ27"/>
  <c r="CJ34" s="1"/>
  <c r="J20" i="18"/>
  <c r="CV25" i="1"/>
  <c r="CQ32" l="1"/>
  <c r="J45" i="18"/>
  <c r="J57" s="1"/>
  <c r="J27"/>
  <c r="J68" s="1"/>
  <c r="CK27" i="1"/>
  <c r="CK34" s="1"/>
  <c r="CW25"/>
  <c r="CR32" l="1"/>
  <c r="CL27"/>
  <c r="CL34" s="1"/>
  <c r="CX25"/>
  <c r="J33" i="18" l="1"/>
  <c r="J35" s="1"/>
  <c r="J41" s="1"/>
  <c r="J47" s="1"/>
  <c r="J51" s="1"/>
  <c r="CS32" i="1"/>
  <c r="CM27"/>
  <c r="CM34" s="1"/>
  <c r="CY25"/>
  <c r="J54" i="18" l="1"/>
  <c r="J53"/>
  <c r="CT32" i="1"/>
  <c r="CN27"/>
  <c r="CN34" s="1"/>
  <c r="CZ25"/>
  <c r="J55" i="18" l="1"/>
  <c r="J60" s="1"/>
  <c r="CU32" i="1"/>
  <c r="CO27"/>
  <c r="CO34" s="1"/>
  <c r="DA25"/>
  <c r="CV32" l="1"/>
  <c r="K66" i="18"/>
  <c r="CP27" i="1"/>
  <c r="CP34" s="1"/>
  <c r="DB25"/>
  <c r="CW32" l="1"/>
  <c r="CQ27"/>
  <c r="CQ34" s="1"/>
  <c r="DC25"/>
  <c r="CX32" l="1"/>
  <c r="CR27"/>
  <c r="CR34" s="1"/>
  <c r="DD25"/>
  <c r="CY32" l="1"/>
  <c r="CS27"/>
  <c r="CS34" s="1"/>
  <c r="DE25"/>
  <c r="CZ32" l="1"/>
  <c r="CT27"/>
  <c r="CT34" s="1"/>
  <c r="DF25"/>
  <c r="L65" i="18"/>
  <c r="DA32" i="1" l="1"/>
  <c r="CU27"/>
  <c r="CU34" s="1"/>
  <c r="L39" i="18"/>
  <c r="L25"/>
  <c r="DG25" i="1"/>
  <c r="DB32" l="1"/>
  <c r="CV27"/>
  <c r="CV34" s="1"/>
  <c r="K20" i="18"/>
  <c r="DH25" i="1"/>
  <c r="DC32" l="1"/>
  <c r="K45" i="18"/>
  <c r="K57" s="1"/>
  <c r="K27"/>
  <c r="K68" s="1"/>
  <c r="CW27" i="1"/>
  <c r="CW34" s="1"/>
  <c r="DI25"/>
  <c r="DD32" l="1"/>
  <c r="CX27"/>
  <c r="CX34" s="1"/>
  <c r="DJ25"/>
  <c r="K33" i="18" l="1"/>
  <c r="K35" s="1"/>
  <c r="K41" s="1"/>
  <c r="K47" s="1"/>
  <c r="K51" s="1"/>
  <c r="DE32" i="1"/>
  <c r="CY27"/>
  <c r="CY34" s="1"/>
  <c r="DK25"/>
  <c r="K53" i="18" l="1"/>
  <c r="K54"/>
  <c r="DF32" i="1"/>
  <c r="CZ27"/>
  <c r="CZ34" s="1"/>
  <c r="DL25"/>
  <c r="K55" i="18" l="1"/>
  <c r="K60" s="1"/>
  <c r="DG32" i="1"/>
  <c r="DA27"/>
  <c r="DA34" s="1"/>
  <c r="DM25"/>
  <c r="DH32" l="1"/>
  <c r="L66" i="18"/>
  <c r="DB27" i="1"/>
  <c r="DB34" s="1"/>
  <c r="DN25"/>
  <c r="DI32" l="1"/>
  <c r="DC27"/>
  <c r="DC34" s="1"/>
  <c r="DO25"/>
  <c r="DJ32" l="1"/>
  <c r="DD27"/>
  <c r="DD34" s="1"/>
  <c r="DP25"/>
  <c r="DK32" l="1"/>
  <c r="DE27"/>
  <c r="DE34" s="1"/>
  <c r="DQ25"/>
  <c r="DL32" l="1"/>
  <c r="DF27"/>
  <c r="DF34" s="1"/>
  <c r="DR25"/>
  <c r="M65" i="18"/>
  <c r="DM32" i="1" l="1"/>
  <c r="DG27"/>
  <c r="DG34" s="1"/>
  <c r="M39" i="18"/>
  <c r="M25"/>
  <c r="DS25" i="1"/>
  <c r="DN32" l="1"/>
  <c r="DH27"/>
  <c r="DH34" s="1"/>
  <c r="L20" i="18"/>
  <c r="DT25" i="1"/>
  <c r="DO32" l="1"/>
  <c r="L45" i="18"/>
  <c r="L57" s="1"/>
  <c r="L27"/>
  <c r="L68" s="1"/>
  <c r="DI27" i="1"/>
  <c r="DI34" s="1"/>
  <c r="DU25"/>
  <c r="DP32" l="1"/>
  <c r="DJ27"/>
  <c r="DJ34" s="1"/>
  <c r="DV25"/>
  <c r="L33" i="18" l="1"/>
  <c r="L35" s="1"/>
  <c r="L41" s="1"/>
  <c r="L47" s="1"/>
  <c r="L51" s="1"/>
  <c r="DQ32" i="1"/>
  <c r="DK27"/>
  <c r="DK34" s="1"/>
  <c r="DW25"/>
  <c r="L54" i="18" l="1"/>
  <c r="L53"/>
  <c r="DR32" i="1"/>
  <c r="DL27"/>
  <c r="DL34" s="1"/>
  <c r="DX25"/>
  <c r="L55" i="18" l="1"/>
  <c r="L60" s="1"/>
  <c r="DS32" i="1"/>
  <c r="DM27"/>
  <c r="DM34" s="1"/>
  <c r="DY25"/>
  <c r="DT32" l="1"/>
  <c r="M66" i="18"/>
  <c r="DN27" i="1"/>
  <c r="DN34" s="1"/>
  <c r="DZ25"/>
  <c r="DU32" l="1"/>
  <c r="DO27"/>
  <c r="DO34" s="1"/>
  <c r="EA25"/>
  <c r="DV32" l="1"/>
  <c r="DP27"/>
  <c r="DP34" s="1"/>
  <c r="EB25"/>
  <c r="DW32" l="1"/>
  <c r="DQ27"/>
  <c r="DQ34" s="1"/>
  <c r="EC25"/>
  <c r="DX32" l="1"/>
  <c r="DR27"/>
  <c r="DR34" s="1"/>
  <c r="ED25"/>
  <c r="N65" i="18"/>
  <c r="DY32" i="1" l="1"/>
  <c r="DS27"/>
  <c r="DS34" s="1"/>
  <c r="N39" i="18"/>
  <c r="N25"/>
  <c r="EE25" i="1"/>
  <c r="DZ32" l="1"/>
  <c r="DT27"/>
  <c r="DT34" s="1"/>
  <c r="M20" i="18"/>
  <c r="EF25" i="1"/>
  <c r="EA32" l="1"/>
  <c r="M45" i="18"/>
  <c r="M57" s="1"/>
  <c r="M27"/>
  <c r="M68" s="1"/>
  <c r="DU27" i="1"/>
  <c r="DU34" s="1"/>
  <c r="EG25"/>
  <c r="EB32" l="1"/>
  <c r="DV27"/>
  <c r="DV34" s="1"/>
  <c r="EH25"/>
  <c r="M33" i="18" l="1"/>
  <c r="EC32" i="1"/>
  <c r="M35" i="18"/>
  <c r="M41" s="1"/>
  <c r="M47" s="1"/>
  <c r="M51" s="1"/>
  <c r="DW27" i="1"/>
  <c r="DW34" s="1"/>
  <c r="EI25"/>
  <c r="M53" i="18" l="1"/>
  <c r="M54"/>
  <c r="ED32" i="1"/>
  <c r="DX27"/>
  <c r="DX34" s="1"/>
  <c r="EJ25"/>
  <c r="M55" i="18" l="1"/>
  <c r="M60" s="1"/>
  <c r="EE32" i="1"/>
  <c r="DY27"/>
  <c r="DY34" s="1"/>
  <c r="EK25"/>
  <c r="EF32" l="1"/>
  <c r="N66" i="18"/>
  <c r="DZ27" i="1"/>
  <c r="DZ34" s="1"/>
  <c r="EL25"/>
  <c r="EG32" l="1"/>
  <c r="EA27"/>
  <c r="EA34" s="1"/>
  <c r="EM25"/>
  <c r="EH32" l="1"/>
  <c r="EB27"/>
  <c r="EB34" s="1"/>
  <c r="EN25"/>
  <c r="EI32" l="1"/>
  <c r="EC27"/>
  <c r="EC34" s="1"/>
  <c r="EO25"/>
  <c r="EJ32" l="1"/>
  <c r="ED27"/>
  <c r="ED34" s="1"/>
  <c r="EP25"/>
  <c r="O65" i="18"/>
  <c r="EK32" i="1" l="1"/>
  <c r="EE27"/>
  <c r="EE34" s="1"/>
  <c r="O39" i="18"/>
  <c r="O25"/>
  <c r="EQ25" i="1"/>
  <c r="EL32" l="1"/>
  <c r="EF27"/>
  <c r="EF34" s="1"/>
  <c r="N20" i="18"/>
  <c r="ER25" i="1"/>
  <c r="EM32" l="1"/>
  <c r="N45" i="18"/>
  <c r="N57" s="1"/>
  <c r="N27"/>
  <c r="N68" s="1"/>
  <c r="EG27" i="1"/>
  <c r="EG34" s="1"/>
  <c r="ES25"/>
  <c r="EN32" l="1"/>
  <c r="EH27"/>
  <c r="EH34" s="1"/>
  <c r="ET25"/>
  <c r="N33" i="18" l="1"/>
  <c r="N35" s="1"/>
  <c r="N41" s="1"/>
  <c r="N47" s="1"/>
  <c r="N51" s="1"/>
  <c r="EO32" i="1"/>
  <c r="EI27"/>
  <c r="EI34" s="1"/>
  <c r="EU25"/>
  <c r="N54" i="18" l="1"/>
  <c r="N53"/>
  <c r="EP32" i="1"/>
  <c r="EJ27"/>
  <c r="EJ34" s="1"/>
  <c r="EV25"/>
  <c r="N55" i="18" l="1"/>
  <c r="N60" s="1"/>
  <c r="EK27" i="1"/>
  <c r="EK34" s="1"/>
  <c r="EW25"/>
  <c r="EQ32" l="1"/>
  <c r="C47"/>
  <c r="O66" i="18"/>
  <c r="EL27" i="1"/>
  <c r="EL34" s="1"/>
  <c r="EX25"/>
  <c r="C48" l="1"/>
  <c r="C49" s="1"/>
  <c r="ER32"/>
  <c r="EM27"/>
  <c r="EM34" s="1"/>
  <c r="EY25"/>
  <c r="ES32" l="1"/>
  <c r="EN27"/>
  <c r="EN34" s="1"/>
  <c r="EZ25"/>
  <c r="ET32" l="1"/>
  <c r="EO27"/>
  <c r="EO34" s="1"/>
  <c r="FA25"/>
  <c r="EU32" l="1"/>
  <c r="EP27"/>
  <c r="EP34" s="1"/>
  <c r="FB25"/>
  <c r="P65" i="18"/>
  <c r="EV32" i="1" l="1"/>
  <c r="EQ27"/>
  <c r="EQ34" s="1"/>
  <c r="P39" i="18"/>
  <c r="P25"/>
  <c r="FC25" i="1"/>
  <c r="EW32" l="1"/>
  <c r="O20" i="18"/>
  <c r="ER27" i="1"/>
  <c r="ER34" s="1"/>
  <c r="FD25"/>
  <c r="EX32" l="1"/>
  <c r="O45" i="18"/>
  <c r="O57" s="1"/>
  <c r="O27"/>
  <c r="O68" s="1"/>
  <c r="ES27" i="1"/>
  <c r="ES34" s="1"/>
  <c r="FE25"/>
  <c r="EY32" l="1"/>
  <c r="ET27"/>
  <c r="ET34" s="1"/>
  <c r="FF25"/>
  <c r="O33" i="18" l="1"/>
  <c r="O35" s="1"/>
  <c r="O41" s="1"/>
  <c r="O47" s="1"/>
  <c r="O51" s="1"/>
  <c r="EZ32" i="1"/>
  <c r="EU27"/>
  <c r="EU34" s="1"/>
  <c r="FG25"/>
  <c r="O53" i="18" l="1"/>
  <c r="O54"/>
  <c r="FA32" i="1"/>
  <c r="EV27"/>
  <c r="EV34" s="1"/>
  <c r="FH25"/>
  <c r="O55" i="18" l="1"/>
  <c r="O60" s="1"/>
  <c r="FB32" i="1"/>
  <c r="EW27"/>
  <c r="EW34" s="1"/>
  <c r="FI25"/>
  <c r="FC32" l="1"/>
  <c r="P66" i="18"/>
  <c r="EX27" i="1"/>
  <c r="EX34" s="1"/>
  <c r="FJ25"/>
  <c r="FD32" l="1"/>
  <c r="EY27"/>
  <c r="EY34" s="1"/>
  <c r="FK25"/>
  <c r="FE32" l="1"/>
  <c r="EZ27"/>
  <c r="EZ34" s="1"/>
  <c r="FL25"/>
  <c r="FF32" l="1"/>
  <c r="FA27"/>
  <c r="FA34" s="1"/>
  <c r="FM25"/>
  <c r="FG32" l="1"/>
  <c r="FB27"/>
  <c r="FB34" s="1"/>
  <c r="FN25"/>
  <c r="Q65" i="18"/>
  <c r="FH32" i="1" l="1"/>
  <c r="Q39" i="18"/>
  <c r="Q25"/>
  <c r="FO25" i="1"/>
  <c r="FI32" l="1"/>
  <c r="FC27"/>
  <c r="FC34" s="1"/>
  <c r="P20" i="18"/>
  <c r="FD27" i="1"/>
  <c r="FD34" s="1"/>
  <c r="FP25"/>
  <c r="FJ32" l="1"/>
  <c r="FE27"/>
  <c r="FE34" s="1"/>
  <c r="P45" i="18"/>
  <c r="P57" s="1"/>
  <c r="P27"/>
  <c r="P68" s="1"/>
  <c r="FQ25" i="1"/>
  <c r="FK32" l="1"/>
  <c r="FF27"/>
  <c r="FF34" s="1"/>
  <c r="FR25"/>
  <c r="P33" i="18" l="1"/>
  <c r="P35" s="1"/>
  <c r="P41" s="1"/>
  <c r="P47" s="1"/>
  <c r="P51" s="1"/>
  <c r="FL32" i="1"/>
  <c r="FG27"/>
  <c r="FG34" s="1"/>
  <c r="FS25"/>
  <c r="P54" i="18" l="1"/>
  <c r="P53"/>
  <c r="FM32" i="1"/>
  <c r="FH27"/>
  <c r="FH34" s="1"/>
  <c r="FT25"/>
  <c r="P55" i="18" l="1"/>
  <c r="P60" s="1"/>
  <c r="FN32" i="1"/>
  <c r="FI27"/>
  <c r="FI34" s="1"/>
  <c r="FU25"/>
  <c r="FO32" l="1"/>
  <c r="Q66" i="18"/>
  <c r="FJ27" i="1"/>
  <c r="FJ34" s="1"/>
  <c r="FV25"/>
  <c r="FP32" l="1"/>
  <c r="FK27"/>
  <c r="FK34" s="1"/>
  <c r="FW25"/>
  <c r="FQ32" l="1"/>
  <c r="FL27"/>
  <c r="FL34" s="1"/>
  <c r="FX25"/>
  <c r="FR32" l="1"/>
  <c r="FM27"/>
  <c r="FM34" s="1"/>
  <c r="FY25"/>
  <c r="FS32" l="1"/>
  <c r="FN27"/>
  <c r="FN34" s="1"/>
  <c r="FZ25"/>
  <c r="R65" i="18"/>
  <c r="FT32" i="1" l="1"/>
  <c r="FO27"/>
  <c r="FO34" s="1"/>
  <c r="R39" i="18"/>
  <c r="R25"/>
  <c r="GA25" i="1"/>
  <c r="FU32" l="1"/>
  <c r="Q20" i="18"/>
  <c r="FP27" i="1"/>
  <c r="FP34" s="1"/>
  <c r="GB25"/>
  <c r="FV32" l="1"/>
  <c r="Q45" i="18"/>
  <c r="Q57" s="1"/>
  <c r="Q27"/>
  <c r="Q68" s="1"/>
  <c r="FQ27" i="1"/>
  <c r="FQ34" s="1"/>
  <c r="GC25"/>
  <c r="FW32" l="1"/>
  <c r="FR27"/>
  <c r="FR34" s="1"/>
  <c r="GD25"/>
  <c r="Q33" i="18" l="1"/>
  <c r="Q35" s="1"/>
  <c r="Q41" s="1"/>
  <c r="Q47" s="1"/>
  <c r="Q51" s="1"/>
  <c r="FX32" i="1"/>
  <c r="FS27"/>
  <c r="FS34" s="1"/>
  <c r="GE25"/>
  <c r="Q53" i="18" l="1"/>
  <c r="Q54"/>
  <c r="FY32" i="1"/>
  <c r="FT27"/>
  <c r="FT34" s="1"/>
  <c r="GF25"/>
  <c r="Q55" i="18" l="1"/>
  <c r="Q60" s="1"/>
  <c r="FZ32" i="1"/>
  <c r="FU27"/>
  <c r="FU34" s="1"/>
  <c r="GG25"/>
  <c r="GA32" l="1"/>
  <c r="R66" i="18"/>
  <c r="FV27" i="1"/>
  <c r="FV34" s="1"/>
  <c r="GH25"/>
  <c r="GB32" l="1"/>
  <c r="FW27"/>
  <c r="FW34" s="1"/>
  <c r="GI25"/>
  <c r="GC32" l="1"/>
  <c r="FX27"/>
  <c r="FX34" s="1"/>
  <c r="GJ25"/>
  <c r="GD32" l="1"/>
  <c r="FY27"/>
  <c r="FY34" s="1"/>
  <c r="GK25"/>
  <c r="GE32" l="1"/>
  <c r="FZ27"/>
  <c r="FZ34" s="1"/>
  <c r="GL25"/>
  <c r="GF32" l="1"/>
  <c r="S65" i="18"/>
  <c r="S39"/>
  <c r="S25"/>
  <c r="GM25" i="1"/>
  <c r="GG32" l="1"/>
  <c r="GB27"/>
  <c r="GB34" s="1"/>
  <c r="GA27"/>
  <c r="GA34" s="1"/>
  <c r="R20" i="18"/>
  <c r="GN25" i="1"/>
  <c r="GH32" l="1"/>
  <c r="R45" i="18"/>
  <c r="R57" s="1"/>
  <c r="R27"/>
  <c r="R68" s="1"/>
  <c r="GC27" i="1"/>
  <c r="GC34" s="1"/>
  <c r="GO25"/>
  <c r="GI32" l="1"/>
  <c r="GD27"/>
  <c r="GD34" s="1"/>
  <c r="GP25"/>
  <c r="R33" i="18" l="1"/>
  <c r="R35" s="1"/>
  <c r="R41" s="1"/>
  <c r="R47" s="1"/>
  <c r="R51" s="1"/>
  <c r="GJ32" i="1"/>
  <c r="GE27"/>
  <c r="GE34" s="1"/>
  <c r="GQ25"/>
  <c r="R54" i="18" l="1"/>
  <c r="R53"/>
  <c r="GK32" i="1"/>
  <c r="GF27"/>
  <c r="GF34" s="1"/>
  <c r="GR25"/>
  <c r="R55" i="18" l="1"/>
  <c r="R60" s="1"/>
  <c r="GL32" i="1"/>
  <c r="GG27"/>
  <c r="GG34" s="1"/>
  <c r="GS25"/>
  <c r="GM32" l="1"/>
  <c r="S66" i="18"/>
  <c r="GH27" i="1"/>
  <c r="GH34" s="1"/>
  <c r="GT25"/>
  <c r="GN32" l="1"/>
  <c r="GI27"/>
  <c r="GI34" s="1"/>
  <c r="GU25"/>
  <c r="GO32" l="1"/>
  <c r="GJ27"/>
  <c r="GJ34" s="1"/>
  <c r="GV25"/>
  <c r="GP32" l="1"/>
  <c r="GK27"/>
  <c r="GK34" s="1"/>
  <c r="GW25"/>
  <c r="GQ32" l="1"/>
  <c r="GL27"/>
  <c r="GL34" s="1"/>
  <c r="GX25"/>
  <c r="GR32" l="1"/>
  <c r="T65" i="18"/>
  <c r="GM27" i="1"/>
  <c r="GM34" s="1"/>
  <c r="T39" i="18"/>
  <c r="T25"/>
  <c r="GY25" i="1"/>
  <c r="GS32" l="1"/>
  <c r="S20" i="18"/>
  <c r="GN27" i="1"/>
  <c r="GN34" s="1"/>
  <c r="GZ25"/>
  <c r="GT32" l="1"/>
  <c r="S45" i="18"/>
  <c r="S57" s="1"/>
  <c r="S27"/>
  <c r="S68" s="1"/>
  <c r="GO27" i="1"/>
  <c r="GO34" s="1"/>
  <c r="HA25"/>
  <c r="GU32" l="1"/>
  <c r="GP27"/>
  <c r="GP34" s="1"/>
  <c r="HB25"/>
  <c r="S33" i="18" l="1"/>
  <c r="S35" s="1"/>
  <c r="S41" s="1"/>
  <c r="S47" s="1"/>
  <c r="S51" s="1"/>
  <c r="GV32" i="1"/>
  <c r="GQ27"/>
  <c r="GQ34" s="1"/>
  <c r="HC25"/>
  <c r="S53" i="18" l="1"/>
  <c r="S54"/>
  <c r="GW32" i="1"/>
  <c r="GR27"/>
  <c r="GR34" s="1"/>
  <c r="HD25"/>
  <c r="S55" i="18" l="1"/>
  <c r="S60" s="1"/>
  <c r="GX32" i="1"/>
  <c r="GS27"/>
  <c r="GS34" s="1"/>
  <c r="HE25"/>
  <c r="GY32" l="1"/>
  <c r="T66" i="18"/>
  <c r="GT27" i="1"/>
  <c r="GT34" s="1"/>
  <c r="HF25"/>
  <c r="GZ32" l="1"/>
  <c r="GU27"/>
  <c r="GU34" s="1"/>
  <c r="HG25"/>
  <c r="HA32" l="1"/>
  <c r="GV27"/>
  <c r="GV34" s="1"/>
  <c r="HH25"/>
  <c r="HB32" l="1"/>
  <c r="GW27"/>
  <c r="GW34" s="1"/>
  <c r="HI25"/>
  <c r="HC32" l="1"/>
  <c r="GX27"/>
  <c r="GX34" s="1"/>
  <c r="HJ25"/>
  <c r="HD32" l="1"/>
  <c r="U65" i="18"/>
  <c r="U39"/>
  <c r="U25"/>
  <c r="HK25" i="1"/>
  <c r="HE32" l="1"/>
  <c r="GZ27"/>
  <c r="GZ34" s="1"/>
  <c r="T20" i="18"/>
  <c r="GY27" i="1"/>
  <c r="GY34" s="1"/>
  <c r="HL25"/>
  <c r="HF32" l="1"/>
  <c r="T45" i="18"/>
  <c r="T57" s="1"/>
  <c r="T27"/>
  <c r="T68" s="1"/>
  <c r="HA27" i="1"/>
  <c r="HA34" s="1"/>
  <c r="HM25"/>
  <c r="HG32" l="1"/>
  <c r="HB27"/>
  <c r="HB34" s="1"/>
  <c r="HN25"/>
  <c r="T33" i="18" l="1"/>
  <c r="T35" s="1"/>
  <c r="T41" s="1"/>
  <c r="T47" s="1"/>
  <c r="T51" s="1"/>
  <c r="HH32" i="1"/>
  <c r="HC27"/>
  <c r="HC34" s="1"/>
  <c r="HO25"/>
  <c r="T54" i="18" l="1"/>
  <c r="T53"/>
  <c r="HI32" i="1"/>
  <c r="HD27"/>
  <c r="HD34" s="1"/>
  <c r="HP25"/>
  <c r="T55" i="18" l="1"/>
  <c r="T60" s="1"/>
  <c r="HJ32" i="1"/>
  <c r="HE27"/>
  <c r="HE34" s="1"/>
  <c r="HQ25"/>
  <c r="HK32" l="1"/>
  <c r="U66" i="18"/>
  <c r="HF27" i="1"/>
  <c r="HF34" s="1"/>
  <c r="HR25"/>
  <c r="HL32" l="1"/>
  <c r="HG27"/>
  <c r="HG34" s="1"/>
  <c r="HS25"/>
  <c r="HM32" l="1"/>
  <c r="HH27"/>
  <c r="HH34" s="1"/>
  <c r="HT25"/>
  <c r="HN32" l="1"/>
  <c r="HI27"/>
  <c r="HI34" s="1"/>
  <c r="HU25"/>
  <c r="HO32" l="1"/>
  <c r="HJ27"/>
  <c r="HJ34" s="1"/>
  <c r="HV25"/>
  <c r="HP32" l="1"/>
  <c r="V65" i="18"/>
  <c r="HK27" i="1"/>
  <c r="HK34" s="1"/>
  <c r="V39" i="18"/>
  <c r="V25"/>
  <c r="HW25" i="1"/>
  <c r="HQ32" l="1"/>
  <c r="U20" i="18"/>
  <c r="HL27" i="1"/>
  <c r="HL34" s="1"/>
  <c r="HX25"/>
  <c r="HR32" l="1"/>
  <c r="U45" i="18"/>
  <c r="U57" s="1"/>
  <c r="U27"/>
  <c r="U68" s="1"/>
  <c r="HM27" i="1"/>
  <c r="HM34" s="1"/>
  <c r="HY25"/>
  <c r="HS32" l="1"/>
  <c r="HN27"/>
  <c r="HN34" s="1"/>
  <c r="HZ25"/>
  <c r="U33" i="18" l="1"/>
  <c r="U35" s="1"/>
  <c r="U41" s="1"/>
  <c r="U47" s="1"/>
  <c r="U51" s="1"/>
  <c r="HT32" i="1"/>
  <c r="HO27"/>
  <c r="HO34" s="1"/>
  <c r="IA25"/>
  <c r="U53" i="18" l="1"/>
  <c r="U54"/>
  <c r="HU32" i="1"/>
  <c r="HP27"/>
  <c r="HP34" s="1"/>
  <c r="IB25"/>
  <c r="U55" i="18" l="1"/>
  <c r="U60" s="1"/>
  <c r="HV32" i="1"/>
  <c r="HQ27"/>
  <c r="HQ34" s="1"/>
  <c r="IC25"/>
  <c r="HW32" l="1"/>
  <c r="V66" i="18"/>
  <c r="HR27" i="1"/>
  <c r="HR34" s="1"/>
  <c r="ID25"/>
  <c r="HX32" l="1"/>
  <c r="HS27"/>
  <c r="HS34" s="1"/>
  <c r="IE25"/>
  <c r="HY32" l="1"/>
  <c r="HT27"/>
  <c r="HT34" s="1"/>
  <c r="IF25"/>
  <c r="HZ32" l="1"/>
  <c r="HU27"/>
  <c r="HU34" s="1"/>
  <c r="IG25"/>
  <c r="IA32" l="1"/>
  <c r="HV27"/>
  <c r="HV34" s="1"/>
  <c r="IH25"/>
  <c r="IB32" l="1"/>
  <c r="W65" i="18"/>
  <c r="W39"/>
  <c r="W25"/>
  <c r="II25" i="1"/>
  <c r="IC32" l="1"/>
  <c r="HX27"/>
  <c r="HX34" s="1"/>
  <c r="V20" i="18"/>
  <c r="HW27" i="1"/>
  <c r="HW34" s="1"/>
  <c r="IJ25"/>
  <c r="ID32" l="1"/>
  <c r="V45" i="18"/>
  <c r="V57" s="1"/>
  <c r="V27"/>
  <c r="V68" s="1"/>
  <c r="HY27" i="1"/>
  <c r="HY34" s="1"/>
  <c r="IK25"/>
  <c r="IE32" l="1"/>
  <c r="HZ27"/>
  <c r="HZ34" s="1"/>
  <c r="IL25"/>
  <c r="V33" i="18" l="1"/>
  <c r="V35" s="1"/>
  <c r="V41" s="1"/>
  <c r="V47" s="1"/>
  <c r="V51" s="1"/>
  <c r="IF32" i="1"/>
  <c r="IA27"/>
  <c r="IA34" s="1"/>
  <c r="IM25"/>
  <c r="V54" i="18" l="1"/>
  <c r="V53"/>
  <c r="IG32" i="1"/>
  <c r="IB27"/>
  <c r="IB34" s="1"/>
  <c r="IN25"/>
  <c r="V55" i="18" l="1"/>
  <c r="V60" s="1"/>
  <c r="IH32" i="1"/>
  <c r="IC27"/>
  <c r="IC34" s="1"/>
  <c r="IO25"/>
  <c r="II32" l="1"/>
  <c r="W66" i="18"/>
  <c r="ID27" i="1"/>
  <c r="ID34" s="1"/>
  <c r="IP25"/>
  <c r="IJ32" l="1"/>
  <c r="IE27"/>
  <c r="IE34" s="1"/>
  <c r="IQ25"/>
  <c r="IK32" l="1"/>
  <c r="IF27"/>
  <c r="IF34" s="1"/>
  <c r="IR25"/>
  <c r="IL32" l="1"/>
  <c r="IG27"/>
  <c r="IG34" s="1"/>
  <c r="IS25"/>
  <c r="IM32" l="1"/>
  <c r="IH27"/>
  <c r="IH34" s="1"/>
  <c r="IT25"/>
  <c r="IN32" l="1"/>
  <c r="X65" i="18"/>
  <c r="II27" i="1"/>
  <c r="II34" s="1"/>
  <c r="X39" i="18"/>
  <c r="X25"/>
  <c r="IU25" i="1"/>
  <c r="IO32" l="1"/>
  <c r="IJ27"/>
  <c r="IJ34" s="1"/>
  <c r="W20" i="18"/>
  <c r="IV25" i="1"/>
  <c r="IP32" l="1"/>
  <c r="W45" i="18"/>
  <c r="W57" s="1"/>
  <c r="W27"/>
  <c r="W68" s="1"/>
  <c r="IK27" i="1"/>
  <c r="IK34" s="1"/>
  <c r="IW25"/>
  <c r="IQ32" l="1"/>
  <c r="IL27"/>
  <c r="IL34" s="1"/>
  <c r="IX25"/>
  <c r="W33" i="18" l="1"/>
  <c r="IR32" i="1"/>
  <c r="W35" i="18"/>
  <c r="W41" s="1"/>
  <c r="W47" s="1"/>
  <c r="W51" s="1"/>
  <c r="IM27" i="1"/>
  <c r="IM34" s="1"/>
  <c r="IY25"/>
  <c r="W53" i="18" l="1"/>
  <c r="W54"/>
  <c r="IS32" i="1"/>
  <c r="IN27"/>
  <c r="IN34" s="1"/>
  <c r="IZ25"/>
  <c r="W55" i="18" l="1"/>
  <c r="W60" s="1"/>
  <c r="IT32" i="1"/>
  <c r="IO27"/>
  <c r="IO34" s="1"/>
  <c r="JA25"/>
  <c r="IU32" l="1"/>
  <c r="X66" i="18"/>
  <c r="IP27" i="1"/>
  <c r="IP34" s="1"/>
  <c r="JB25"/>
  <c r="IV32" l="1"/>
  <c r="IQ27"/>
  <c r="IQ34" s="1"/>
  <c r="JC25"/>
  <c r="IW32" l="1"/>
  <c r="IR27"/>
  <c r="IR34" s="1"/>
  <c r="JD25"/>
  <c r="IX32" l="1"/>
  <c r="IS27"/>
  <c r="IS34" s="1"/>
  <c r="JE25"/>
  <c r="IY32" l="1"/>
  <c r="IT27"/>
  <c r="IT34" s="1"/>
  <c r="JF25"/>
  <c r="IZ32" l="1"/>
  <c r="Y65" i="18"/>
  <c r="IU27" i="1"/>
  <c r="IU34" s="1"/>
  <c r="Y39" i="18"/>
  <c r="Y25"/>
  <c r="JG25" i="1"/>
  <c r="JA32" l="1"/>
  <c r="X20" i="18"/>
  <c r="IV27" i="1"/>
  <c r="IV34" s="1"/>
  <c r="JH25"/>
  <c r="JB32" l="1"/>
  <c r="X45" i="18"/>
  <c r="X57" s="1"/>
  <c r="X27"/>
  <c r="X68" s="1"/>
  <c r="IW27" i="1"/>
  <c r="IW34" s="1"/>
  <c r="JI25"/>
  <c r="JC32" l="1"/>
  <c r="IX27"/>
  <c r="IX34" s="1"/>
  <c r="JJ25"/>
  <c r="X33" i="18" l="1"/>
  <c r="X35" s="1"/>
  <c r="X41" s="1"/>
  <c r="X47" s="1"/>
  <c r="X51" s="1"/>
  <c r="JD32" i="1"/>
  <c r="IY27"/>
  <c r="IY34" s="1"/>
  <c r="JK25"/>
  <c r="X54" i="18" l="1"/>
  <c r="X53"/>
  <c r="JE32" i="1"/>
  <c r="IZ27"/>
  <c r="IZ34" s="1"/>
  <c r="JL25"/>
  <c r="X55" i="18" l="1"/>
  <c r="X60" s="1"/>
  <c r="JF32" i="1"/>
  <c r="JA27"/>
  <c r="JA34" s="1"/>
  <c r="JM25"/>
  <c r="JG32" l="1"/>
  <c r="Y66" i="18"/>
  <c r="JB27" i="1"/>
  <c r="JB34" s="1"/>
  <c r="JN25"/>
  <c r="JH32" l="1"/>
  <c r="JC27"/>
  <c r="JC34" s="1"/>
  <c r="JO25"/>
  <c r="JI32" l="1"/>
  <c r="JD27"/>
  <c r="JD34" s="1"/>
  <c r="JP25"/>
  <c r="JJ32" l="1"/>
  <c r="JE27"/>
  <c r="JE34" s="1"/>
  <c r="JQ25"/>
  <c r="JK32" l="1"/>
  <c r="JF27"/>
  <c r="JF34" s="1"/>
  <c r="JR25"/>
  <c r="JL32" l="1"/>
  <c r="Z65" i="18"/>
  <c r="JG27" i="1"/>
  <c r="JG34" s="1"/>
  <c r="Z39" i="18"/>
  <c r="Z25"/>
  <c r="JS25" i="1"/>
  <c r="JM32" l="1"/>
  <c r="JH27"/>
  <c r="JH34" s="1"/>
  <c r="Y20" i="18"/>
  <c r="JT25" i="1"/>
  <c r="JN32" l="1"/>
  <c r="Y45" i="18"/>
  <c r="Y57" s="1"/>
  <c r="Y27"/>
  <c r="Y68" s="1"/>
  <c r="JI27" i="1"/>
  <c r="JI34" s="1"/>
  <c r="JU25"/>
  <c r="JO32" l="1"/>
  <c r="JJ27"/>
  <c r="JJ34" s="1"/>
  <c r="JV25"/>
  <c r="Y33" i="18" l="1"/>
  <c r="Y35" s="1"/>
  <c r="Y41" s="1"/>
  <c r="Y47" s="1"/>
  <c r="Y51" s="1"/>
  <c r="JP32" i="1"/>
  <c r="JK27"/>
  <c r="JK34" s="1"/>
  <c r="JW25"/>
  <c r="Y53" i="18" l="1"/>
  <c r="Y54"/>
  <c r="JQ32" i="1"/>
  <c r="JL27"/>
  <c r="JL34" s="1"/>
  <c r="JX25"/>
  <c r="Y55" i="18" l="1"/>
  <c r="Y60" s="1"/>
  <c r="JR32" i="1"/>
  <c r="JM27"/>
  <c r="JM34" s="1"/>
  <c r="JY25"/>
  <c r="JS32" l="1"/>
  <c r="Z66" i="18"/>
  <c r="JN27" i="1"/>
  <c r="JN34" s="1"/>
  <c r="JZ25"/>
  <c r="JT32" l="1"/>
  <c r="JO27"/>
  <c r="JO34" s="1"/>
  <c r="KA25"/>
  <c r="JU32" l="1"/>
  <c r="JP27"/>
  <c r="JP34" s="1"/>
  <c r="KB25"/>
  <c r="JV32" l="1"/>
  <c r="JQ27"/>
  <c r="JQ34" s="1"/>
  <c r="KC25"/>
  <c r="JW32" l="1"/>
  <c r="JR27"/>
  <c r="JR34" s="1"/>
  <c r="KD25"/>
  <c r="JX32" l="1"/>
  <c r="AA65" i="18"/>
  <c r="JS27" i="1"/>
  <c r="JS34" s="1"/>
  <c r="AA39" i="18"/>
  <c r="AA25"/>
  <c r="KE25" i="1"/>
  <c r="JY32" l="1"/>
  <c r="JT27"/>
  <c r="JT34" s="1"/>
  <c r="Z20" i="18"/>
  <c r="KF25" i="1"/>
  <c r="JZ32" l="1"/>
  <c r="Z45" i="18"/>
  <c r="Z57" s="1"/>
  <c r="Z27"/>
  <c r="Z68" s="1"/>
  <c r="JU27" i="1"/>
  <c r="JU34" s="1"/>
  <c r="KG25"/>
  <c r="KA32" l="1"/>
  <c r="JV27"/>
  <c r="JV34" s="1"/>
  <c r="KH25"/>
  <c r="Z33" i="18" l="1"/>
  <c r="Z35" s="1"/>
  <c r="Z41" s="1"/>
  <c r="Z47" s="1"/>
  <c r="Z51" s="1"/>
  <c r="KB32" i="1"/>
  <c r="JW27"/>
  <c r="JW34" s="1"/>
  <c r="KI25"/>
  <c r="Z54" i="18" l="1"/>
  <c r="Z53"/>
  <c r="KC32" i="1"/>
  <c r="JX27"/>
  <c r="JX34" s="1"/>
  <c r="KJ25"/>
  <c r="Z55" i="18" l="1"/>
  <c r="Z60" s="1"/>
  <c r="KD32" i="1"/>
  <c r="JY27"/>
  <c r="JY34" s="1"/>
  <c r="KK25"/>
  <c r="KE32" l="1"/>
  <c r="AA66" i="18"/>
  <c r="JZ27" i="1"/>
  <c r="JZ34" s="1"/>
  <c r="KL25"/>
  <c r="KF32" l="1"/>
  <c r="KA27"/>
  <c r="KA34" s="1"/>
  <c r="KM25"/>
  <c r="KG32" l="1"/>
  <c r="KB27"/>
  <c r="KB34" s="1"/>
  <c r="KN25"/>
  <c r="KH32" l="1"/>
  <c r="KC27"/>
  <c r="KC34" s="1"/>
  <c r="KO25"/>
  <c r="KI32" l="1"/>
  <c r="KD27"/>
  <c r="KD34" s="1"/>
  <c r="KP25"/>
  <c r="KJ32" l="1"/>
  <c r="AB65" i="18"/>
  <c r="AB39"/>
  <c r="AB25"/>
  <c r="KQ25" i="1"/>
  <c r="KK32" l="1"/>
  <c r="AA20" i="18"/>
  <c r="KE27" i="1"/>
  <c r="KE34" s="1"/>
  <c r="KF27"/>
  <c r="KF34" s="1"/>
  <c r="KR25"/>
  <c r="KL32" l="1"/>
  <c r="KG27"/>
  <c r="KG34" s="1"/>
  <c r="AA45" i="18"/>
  <c r="AA57" s="1"/>
  <c r="AA27"/>
  <c r="AA68" s="1"/>
  <c r="KS25" i="1"/>
  <c r="KM32" l="1"/>
  <c r="KH27"/>
  <c r="KH34" s="1"/>
  <c r="KT25"/>
  <c r="AA33" i="18" l="1"/>
  <c r="AA35" s="1"/>
  <c r="AA41" s="1"/>
  <c r="AA47" s="1"/>
  <c r="AA51" s="1"/>
  <c r="KN32" i="1"/>
  <c r="KI27"/>
  <c r="KI34" s="1"/>
  <c r="KU25"/>
  <c r="AA53" i="18" l="1"/>
  <c r="AA54"/>
  <c r="KO32" i="1"/>
  <c r="KJ27"/>
  <c r="KJ34" s="1"/>
  <c r="KV25"/>
  <c r="AA55" i="18" l="1"/>
  <c r="AA60" s="1"/>
  <c r="KP32" i="1"/>
  <c r="KK27"/>
  <c r="KK34" s="1"/>
  <c r="KW25"/>
  <c r="KQ32" l="1"/>
  <c r="AB66" i="18"/>
  <c r="KL27" i="1"/>
  <c r="KL34" s="1"/>
  <c r="KX25"/>
  <c r="KR32" l="1"/>
  <c r="KM27"/>
  <c r="KM34" s="1"/>
  <c r="KY25"/>
  <c r="KS32" l="1"/>
  <c r="KN27"/>
  <c r="KN34" s="1"/>
  <c r="KZ25"/>
  <c r="KT32" l="1"/>
  <c r="KO27"/>
  <c r="KO34" s="1"/>
  <c r="LA25"/>
  <c r="KU32" l="1"/>
  <c r="KP27"/>
  <c r="KP34" s="1"/>
  <c r="LB25"/>
  <c r="KV32" l="1"/>
  <c r="AC65" i="18"/>
  <c r="AC39"/>
  <c r="AC25"/>
  <c r="LC25" i="1"/>
  <c r="KW32" l="1"/>
  <c r="KR27"/>
  <c r="KR34" s="1"/>
  <c r="AB20" i="18"/>
  <c r="KQ27" i="1"/>
  <c r="KQ34" s="1"/>
  <c r="LD25"/>
  <c r="KX32" l="1"/>
  <c r="AB45" i="18"/>
  <c r="AB57" s="1"/>
  <c r="AB27"/>
  <c r="AB68" s="1"/>
  <c r="KS27" i="1"/>
  <c r="KS34" s="1"/>
  <c r="LE25"/>
  <c r="KY32" l="1"/>
  <c r="KT27"/>
  <c r="KT34" s="1"/>
  <c r="LF25"/>
  <c r="AB33" i="18" l="1"/>
  <c r="KZ32" i="1"/>
  <c r="AB35" i="18"/>
  <c r="AB41" s="1"/>
  <c r="AB47" s="1"/>
  <c r="AB51" s="1"/>
  <c r="KU27" i="1"/>
  <c r="KU34" s="1"/>
  <c r="LG25"/>
  <c r="AB54" i="18" l="1"/>
  <c r="AB53"/>
  <c r="LA32" i="1"/>
  <c r="KV27"/>
  <c r="KV34" s="1"/>
  <c r="LH25"/>
  <c r="AB55" i="18" l="1"/>
  <c r="AB60" s="1"/>
  <c r="LB32" i="1"/>
  <c r="KW27"/>
  <c r="KW34" s="1"/>
  <c r="LI25"/>
  <c r="LC32" l="1"/>
  <c r="AC66" i="18"/>
  <c r="KX27" i="1"/>
  <c r="KX34" s="1"/>
  <c r="LJ25"/>
  <c r="LD32" l="1"/>
  <c r="KY27"/>
  <c r="KY34" s="1"/>
  <c r="LK25"/>
  <c r="LE32" l="1"/>
  <c r="KZ27"/>
  <c r="KZ34" s="1"/>
  <c r="LL25"/>
  <c r="LF32" l="1"/>
  <c r="LA27"/>
  <c r="LA34" s="1"/>
  <c r="LM25"/>
  <c r="LG32" l="1"/>
  <c r="LB27"/>
  <c r="LB34" s="1"/>
  <c r="LN25"/>
  <c r="LH32" l="1"/>
  <c r="AD65" i="18"/>
  <c r="LC27" i="1"/>
  <c r="LC34" s="1"/>
  <c r="AD39" i="18"/>
  <c r="AD25"/>
  <c r="LO25" i="1"/>
  <c r="LI32" l="1"/>
  <c r="AC20" i="18"/>
  <c r="LD27" i="1"/>
  <c r="LD34" s="1"/>
  <c r="LP25"/>
  <c r="LJ32" l="1"/>
  <c r="AC45" i="18"/>
  <c r="AC57" s="1"/>
  <c r="AC27"/>
  <c r="AC68" s="1"/>
  <c r="LE27" i="1"/>
  <c r="LE34" s="1"/>
  <c r="LQ25"/>
  <c r="LK32" l="1"/>
  <c r="LF27"/>
  <c r="LF34" s="1"/>
  <c r="LR25"/>
  <c r="AC33" i="18" l="1"/>
  <c r="AC35" s="1"/>
  <c r="AC41" s="1"/>
  <c r="AC47" s="1"/>
  <c r="AC51" s="1"/>
  <c r="LL32" i="1"/>
  <c r="LG27"/>
  <c r="LG34" s="1"/>
  <c r="LS25"/>
  <c r="AC53" i="18" l="1"/>
  <c r="AC54"/>
  <c r="LM32" i="1"/>
  <c r="LH27"/>
  <c r="LH34" s="1"/>
  <c r="LT25"/>
  <c r="AC55" i="18" l="1"/>
  <c r="AC60" s="1"/>
  <c r="LN32" i="1"/>
  <c r="LI27"/>
  <c r="LI34" s="1"/>
  <c r="LU25"/>
  <c r="LO32" l="1"/>
  <c r="AD66" i="18"/>
  <c r="LJ27" i="1"/>
  <c r="LJ34" s="1"/>
  <c r="LV25"/>
  <c r="LP32" l="1"/>
  <c r="LK27"/>
  <c r="LK34" s="1"/>
  <c r="LW25"/>
  <c r="LQ32" l="1"/>
  <c r="LL27"/>
  <c r="LL34" s="1"/>
  <c r="LX25"/>
  <c r="LR32" l="1"/>
  <c r="LM27"/>
  <c r="LM34" s="1"/>
  <c r="LY25"/>
  <c r="LS32" l="1"/>
  <c r="LN27"/>
  <c r="LN34" s="1"/>
  <c r="LZ25"/>
  <c r="LT32" l="1"/>
  <c r="AE65" i="18"/>
  <c r="LO27" i="1"/>
  <c r="LO34" s="1"/>
  <c r="AE39" i="18"/>
  <c r="AE25"/>
  <c r="MA25" i="1"/>
  <c r="LU32" l="1"/>
  <c r="AD20" i="18"/>
  <c r="LP27" i="1"/>
  <c r="LP34" s="1"/>
  <c r="MB25"/>
  <c r="LV32" l="1"/>
  <c r="AD45" i="18"/>
  <c r="AD57" s="1"/>
  <c r="AD27"/>
  <c r="AD68" s="1"/>
  <c r="LQ27" i="1"/>
  <c r="LQ34" s="1"/>
  <c r="MC25"/>
  <c r="LW32" l="1"/>
  <c r="LR27"/>
  <c r="LR34" s="1"/>
  <c r="MD25"/>
  <c r="AD33" i="18" l="1"/>
  <c r="AD35" s="1"/>
  <c r="AD41" s="1"/>
  <c r="AD47" s="1"/>
  <c r="AD51" s="1"/>
  <c r="LX32" i="1"/>
  <c r="LS27"/>
  <c r="LS34" s="1"/>
  <c r="ME25"/>
  <c r="AD54" i="18" l="1"/>
  <c r="AD53"/>
  <c r="LY32" i="1"/>
  <c r="LT27"/>
  <c r="LT34" s="1"/>
  <c r="MF25"/>
  <c r="AD55" i="18" l="1"/>
  <c r="AD60" s="1"/>
  <c r="LZ32" i="1"/>
  <c r="LU27"/>
  <c r="LU34" s="1"/>
  <c r="MG25"/>
  <c r="MA32" l="1"/>
  <c r="AE66" i="18"/>
  <c r="LV27" i="1"/>
  <c r="LV34" s="1"/>
  <c r="MH25"/>
  <c r="MB32" l="1"/>
  <c r="LW27"/>
  <c r="LW34" s="1"/>
  <c r="MI25"/>
  <c r="MC32" l="1"/>
  <c r="LX27"/>
  <c r="LX34" s="1"/>
  <c r="MJ25"/>
  <c r="MD32" l="1"/>
  <c r="LY27"/>
  <c r="LY34" s="1"/>
  <c r="MK25"/>
  <c r="ME32" l="1"/>
  <c r="LZ27"/>
  <c r="LZ34" s="1"/>
  <c r="ML25"/>
  <c r="MF32" l="1"/>
  <c r="AF65" i="18"/>
  <c r="AF39"/>
  <c r="AF25"/>
  <c r="MM25" i="1"/>
  <c r="MG32" l="1"/>
  <c r="MB27"/>
  <c r="MB34" s="1"/>
  <c r="AE20" i="18"/>
  <c r="MA27" i="1"/>
  <c r="MA34" s="1"/>
  <c r="MN25"/>
  <c r="MH32" l="1"/>
  <c r="AE45" i="18"/>
  <c r="AE57" s="1"/>
  <c r="AE27"/>
  <c r="AE68" s="1"/>
  <c r="MC27" i="1"/>
  <c r="MC34" s="1"/>
  <c r="MO25"/>
  <c r="MI32" l="1"/>
  <c r="MD27"/>
  <c r="MD34" s="1"/>
  <c r="MP25"/>
  <c r="AE33" i="18" l="1"/>
  <c r="AE35" s="1"/>
  <c r="AE41" s="1"/>
  <c r="AE47" s="1"/>
  <c r="AE51" s="1"/>
  <c r="MJ32" i="1"/>
  <c r="ME27"/>
  <c r="ME34" s="1"/>
  <c r="MQ25"/>
  <c r="AE53" i="18" l="1"/>
  <c r="AE54"/>
  <c r="MK32" i="1"/>
  <c r="MF27"/>
  <c r="MF34" s="1"/>
  <c r="MR25"/>
  <c r="AE55" i="18" l="1"/>
  <c r="AE60" s="1"/>
  <c r="ML32" i="1"/>
  <c r="MG27"/>
  <c r="MG34" s="1"/>
  <c r="MS25"/>
  <c r="MM32" l="1"/>
  <c r="AF66" i="18"/>
  <c r="MH27" i="1"/>
  <c r="MH34" s="1"/>
  <c r="MT25"/>
  <c r="MN32" l="1"/>
  <c r="MI27"/>
  <c r="MI34" s="1"/>
  <c r="MU25"/>
  <c r="MO32" l="1"/>
  <c r="MJ27"/>
  <c r="MJ34" s="1"/>
  <c r="MV25"/>
  <c r="MP32" l="1"/>
  <c r="MK27"/>
  <c r="MK34" s="1"/>
  <c r="MW25"/>
  <c r="MQ32" l="1"/>
  <c r="ML27"/>
  <c r="ML34" s="1"/>
  <c r="MX25"/>
  <c r="MR32" l="1"/>
  <c r="AG65" i="18"/>
  <c r="MM27" i="1"/>
  <c r="MM34" s="1"/>
  <c r="AG39" i="18"/>
  <c r="AG25"/>
  <c r="MY25" i="1"/>
  <c r="MS32" l="1"/>
  <c r="AF20" i="18"/>
  <c r="MN27" i="1"/>
  <c r="MN34" s="1"/>
  <c r="MZ25"/>
  <c r="MT32" l="1"/>
  <c r="AF45" i="18"/>
  <c r="AF57" s="1"/>
  <c r="AF27"/>
  <c r="AF68" s="1"/>
  <c r="MO27" i="1"/>
  <c r="MO34" s="1"/>
  <c r="NA25"/>
  <c r="MU32" l="1"/>
  <c r="MP27"/>
  <c r="MP34" s="1"/>
  <c r="NB25"/>
  <c r="AF33" i="18" l="1"/>
  <c r="AF35" s="1"/>
  <c r="AF41" s="1"/>
  <c r="AF47" s="1"/>
  <c r="AF51" s="1"/>
  <c r="MV32" i="1"/>
  <c r="MQ27"/>
  <c r="MQ34" s="1"/>
  <c r="NC25"/>
  <c r="AF54" i="18" l="1"/>
  <c r="AF53"/>
  <c r="MW32" i="1"/>
  <c r="MR27"/>
  <c r="MR34" s="1"/>
  <c r="ND25"/>
  <c r="AF55" i="18" l="1"/>
  <c r="AF60" s="1"/>
  <c r="MX32" i="1"/>
  <c r="MS27"/>
  <c r="MS34" s="1"/>
  <c r="NE25"/>
  <c r="MY32" l="1"/>
  <c r="AG66" i="18"/>
  <c r="MT27" i="1"/>
  <c r="MT34" s="1"/>
  <c r="NF25"/>
  <c r="MZ32" l="1"/>
  <c r="MU27"/>
  <c r="MU34" s="1"/>
  <c r="NG25"/>
  <c r="NA32" l="1"/>
  <c r="MV27"/>
  <c r="MV34" s="1"/>
  <c r="NH25"/>
  <c r="NB32" l="1"/>
  <c r="MW27"/>
  <c r="MW34" s="1"/>
  <c r="NI25"/>
  <c r="NC32" l="1"/>
  <c r="MX27"/>
  <c r="MX34" s="1"/>
  <c r="NJ25"/>
  <c r="ND32" l="1"/>
  <c r="AH65" i="18"/>
  <c r="AH39"/>
  <c r="AH25"/>
  <c r="NK25" i="1"/>
  <c r="NE32" l="1"/>
  <c r="AG20" i="18"/>
  <c r="MY27" i="1"/>
  <c r="MY34" s="1"/>
  <c r="MZ27"/>
  <c r="MZ34" s="1"/>
  <c r="NL25"/>
  <c r="NF32" l="1"/>
  <c r="NA27"/>
  <c r="NA34" s="1"/>
  <c r="AG45" i="18"/>
  <c r="AG57" s="1"/>
  <c r="AG27"/>
  <c r="AG68" s="1"/>
  <c r="NM25" i="1"/>
  <c r="NG32" l="1"/>
  <c r="NB27"/>
  <c r="NB34" s="1"/>
  <c r="NN25"/>
  <c r="AG33" i="18" l="1"/>
  <c r="AG35" s="1"/>
  <c r="AG41" s="1"/>
  <c r="AG47" s="1"/>
  <c r="AG51" s="1"/>
  <c r="NH32" i="1"/>
  <c r="NC27"/>
  <c r="NC34" s="1"/>
  <c r="NO25"/>
  <c r="AG53" i="18" l="1"/>
  <c r="AG54"/>
  <c r="NI32" i="1"/>
  <c r="ND27"/>
  <c r="ND34" s="1"/>
  <c r="NP25"/>
  <c r="AG55" i="18" l="1"/>
  <c r="AG60" s="1"/>
  <c r="NJ32" i="1"/>
  <c r="NE27"/>
  <c r="NE34" s="1"/>
  <c r="NQ25"/>
  <c r="NK32" l="1"/>
  <c r="AH66" i="18"/>
  <c r="NF27" i="1"/>
  <c r="NF34" s="1"/>
  <c r="NR25"/>
  <c r="NL32" l="1"/>
  <c r="NG27"/>
  <c r="NG34" s="1"/>
  <c r="NS25"/>
  <c r="NM32" l="1"/>
  <c r="NH27"/>
  <c r="NH34" s="1"/>
  <c r="NT25"/>
  <c r="NN32" l="1"/>
  <c r="NI27"/>
  <c r="NI34" s="1"/>
  <c r="NU25"/>
  <c r="NO32" l="1"/>
  <c r="NJ27"/>
  <c r="NJ34" s="1"/>
  <c r="NV25"/>
  <c r="NP32" l="1"/>
  <c r="AI65" i="18"/>
  <c r="NK27" i="1"/>
  <c r="NK34" s="1"/>
  <c r="AI39" i="18"/>
  <c r="AI25"/>
  <c r="NW25" i="1"/>
  <c r="NQ32" l="1"/>
  <c r="AH20" i="18"/>
  <c r="NL27" i="1"/>
  <c r="NL34" s="1"/>
  <c r="NX25"/>
  <c r="NR32" l="1"/>
  <c r="AH45" i="18"/>
  <c r="AH57" s="1"/>
  <c r="AH27"/>
  <c r="AH68" s="1"/>
  <c r="NM27" i="1"/>
  <c r="NM34" s="1"/>
  <c r="NY25"/>
  <c r="NS32" l="1"/>
  <c r="NN27"/>
  <c r="NN34" s="1"/>
  <c r="NZ25"/>
  <c r="AH33" i="18" l="1"/>
  <c r="AH35" s="1"/>
  <c r="AH41" s="1"/>
  <c r="AH47" s="1"/>
  <c r="AH51" s="1"/>
  <c r="NT32" i="1"/>
  <c r="NO27"/>
  <c r="NO34" s="1"/>
  <c r="OA25"/>
  <c r="AH54" i="18" l="1"/>
  <c r="AH53"/>
  <c r="NU32" i="1"/>
  <c r="NP27"/>
  <c r="NP34" s="1"/>
  <c r="OB25"/>
  <c r="AH55" i="18" l="1"/>
  <c r="AH60" s="1"/>
  <c r="NV32" i="1"/>
  <c r="NQ27"/>
  <c r="NQ34" s="1"/>
  <c r="OC25"/>
  <c r="NW32" l="1"/>
  <c r="AI66" i="18"/>
  <c r="NR27" i="1"/>
  <c r="NR34" s="1"/>
  <c r="OD25"/>
  <c r="NX32" l="1"/>
  <c r="NS27"/>
  <c r="NS34" s="1"/>
  <c r="OE25"/>
  <c r="NY32" l="1"/>
  <c r="NT27"/>
  <c r="NT34" s="1"/>
  <c r="OF25"/>
  <c r="NZ32" l="1"/>
  <c r="NU27"/>
  <c r="NU34" s="1"/>
  <c r="OG25"/>
  <c r="OA32" l="1"/>
  <c r="NV27"/>
  <c r="NV34" s="1"/>
  <c r="OH25"/>
  <c r="OB32" l="1"/>
  <c r="AJ65" i="18"/>
  <c r="AJ39"/>
  <c r="AJ25"/>
  <c r="OI25" i="1"/>
  <c r="OC32" l="1"/>
  <c r="NX27"/>
  <c r="NX34" s="1"/>
  <c r="AI20" i="18"/>
  <c r="NW27" i="1"/>
  <c r="NW34" s="1"/>
  <c r="OJ25"/>
  <c r="OD32" l="1"/>
  <c r="AI45" i="18"/>
  <c r="AI57" s="1"/>
  <c r="AI27"/>
  <c r="AI68" s="1"/>
  <c r="NY27" i="1"/>
  <c r="NY34" s="1"/>
  <c r="OK25"/>
  <c r="OE32" l="1"/>
  <c r="NZ27"/>
  <c r="NZ34" s="1"/>
  <c r="OL25"/>
  <c r="AI33" i="18" l="1"/>
  <c r="AI35" s="1"/>
  <c r="AI41" s="1"/>
  <c r="AI47" s="1"/>
  <c r="AI51" s="1"/>
  <c r="OF32" i="1"/>
  <c r="OA27"/>
  <c r="OA34" s="1"/>
  <c r="OM25"/>
  <c r="AI53" i="18" l="1"/>
  <c r="AI54"/>
  <c r="OG32" i="1"/>
  <c r="OB27"/>
  <c r="OB34" s="1"/>
  <c r="ON25"/>
  <c r="AI55" i="18" l="1"/>
  <c r="AI60" s="1"/>
  <c r="OH32" i="1"/>
  <c r="OC27"/>
  <c r="OC34" s="1"/>
  <c r="OO25"/>
  <c r="OI32" l="1"/>
  <c r="AJ66" i="18"/>
  <c r="OD27" i="1"/>
  <c r="OD34" s="1"/>
  <c r="OP25"/>
  <c r="OJ32" l="1"/>
  <c r="OE27"/>
  <c r="OE34" s="1"/>
  <c r="OQ25"/>
  <c r="OK32" l="1"/>
  <c r="OF27"/>
  <c r="OF34" s="1"/>
  <c r="OR25"/>
  <c r="OL32" l="1"/>
  <c r="OG27"/>
  <c r="OG34" s="1"/>
  <c r="OS25"/>
  <c r="OM32" l="1"/>
  <c r="OH27"/>
  <c r="OH34" s="1"/>
  <c r="OT25"/>
  <c r="ON32" l="1"/>
  <c r="AK65" i="18"/>
  <c r="OI27" i="1"/>
  <c r="OI34" s="1"/>
  <c r="AK39" i="18"/>
  <c r="AK25"/>
  <c r="OU25" i="1"/>
  <c r="OO32" l="1"/>
  <c r="AJ20" i="18"/>
  <c r="OJ27" i="1"/>
  <c r="OJ34" s="1"/>
  <c r="OV25"/>
  <c r="OP32" l="1"/>
  <c r="AJ45" i="18"/>
  <c r="AJ57" s="1"/>
  <c r="AJ27"/>
  <c r="AJ68" s="1"/>
  <c r="OK27" i="1"/>
  <c r="OK34" s="1"/>
  <c r="OW25"/>
  <c r="OQ32" l="1"/>
  <c r="OL27"/>
  <c r="OL34" s="1"/>
  <c r="OX25"/>
  <c r="AJ33" i="18" l="1"/>
  <c r="OR32" i="1"/>
  <c r="AJ35" i="18"/>
  <c r="AJ41" s="1"/>
  <c r="AJ47" s="1"/>
  <c r="AJ51" s="1"/>
  <c r="OM27" i="1"/>
  <c r="OM34" s="1"/>
  <c r="OY25"/>
  <c r="AJ54" i="18" l="1"/>
  <c r="AJ53"/>
  <c r="OS32" i="1"/>
  <c r="ON27"/>
  <c r="ON34" s="1"/>
  <c r="OZ25"/>
  <c r="AJ55" i="18" l="1"/>
  <c r="AJ60" s="1"/>
  <c r="OT32" i="1"/>
  <c r="OO27"/>
  <c r="OO34" s="1"/>
  <c r="PA25"/>
  <c r="OU32" l="1"/>
  <c r="AK66" i="18"/>
  <c r="OP27" i="1"/>
  <c r="OP34" s="1"/>
  <c r="PB25"/>
  <c r="OV32" l="1"/>
  <c r="OQ27"/>
  <c r="OQ34" s="1"/>
  <c r="PC25"/>
  <c r="OW32" l="1"/>
  <c r="OR27"/>
  <c r="OR34" s="1"/>
  <c r="PD25"/>
  <c r="OX32" l="1"/>
  <c r="OS27"/>
  <c r="OS34" s="1"/>
  <c r="PE25"/>
  <c r="OY32" l="1"/>
  <c r="OT27"/>
  <c r="OT34" s="1"/>
  <c r="PF25"/>
  <c r="OZ32" l="1"/>
  <c r="C29"/>
  <c r="AL65" i="18"/>
  <c r="C65" s="1"/>
  <c r="PG25" i="1"/>
  <c r="PA32" l="1"/>
  <c r="OV27"/>
  <c r="OV34" s="1"/>
  <c r="AK20" i="18"/>
  <c r="OU27" i="1"/>
  <c r="OU34" s="1"/>
  <c r="AL39" i="18"/>
  <c r="AL25"/>
  <c r="PB32" i="1" l="1"/>
  <c r="AK45" i="18"/>
  <c r="AK57" s="1"/>
  <c r="AK27"/>
  <c r="AK68" s="1"/>
  <c r="OW27" i="1"/>
  <c r="OW34" s="1"/>
  <c r="PC32" l="1"/>
  <c r="OX27"/>
  <c r="OX34" s="1"/>
  <c r="AK33" i="18" l="1"/>
  <c r="AK35" s="1"/>
  <c r="AK41" s="1"/>
  <c r="AK47" s="1"/>
  <c r="AK51" s="1"/>
  <c r="PD32" i="1"/>
  <c r="OY27"/>
  <c r="OY34" s="1"/>
  <c r="AK53" i="18" l="1"/>
  <c r="AK54"/>
  <c r="PE32" i="1"/>
  <c r="OZ27"/>
  <c r="OZ34" s="1"/>
  <c r="AK55" i="18" l="1"/>
  <c r="AK60" s="1"/>
  <c r="PF32" i="1"/>
  <c r="PA27"/>
  <c r="PA34" s="1"/>
  <c r="PG32" l="1"/>
  <c r="C32" s="1"/>
  <c r="C30"/>
  <c r="AL66" i="18"/>
  <c r="C66" s="1"/>
  <c r="PB27" i="1"/>
  <c r="PB34" s="1"/>
  <c r="PC27" l="1"/>
  <c r="PC34" s="1"/>
  <c r="PD27" l="1"/>
  <c r="PD34" s="1"/>
  <c r="PE27" l="1"/>
  <c r="PE34" s="1"/>
  <c r="PF27" l="1"/>
  <c r="PF34" s="1"/>
  <c r="PG27" l="1"/>
  <c r="AL20" i="18"/>
  <c r="PG34" i="1" l="1"/>
  <c r="AL45" i="18"/>
  <c r="AL57" s="1"/>
  <c r="AL27"/>
  <c r="AL68" l="1"/>
  <c r="AL33" l="1"/>
  <c r="AL35" s="1"/>
  <c r="AL41" s="1"/>
  <c r="AL47" s="1"/>
  <c r="AL51" s="1"/>
  <c r="AL54" l="1"/>
  <c r="AL53"/>
  <c r="AN23" i="1"/>
  <c r="AN25" s="1"/>
  <c r="AN27" s="1"/>
  <c r="AL55" i="18" l="1"/>
  <c r="AL60" s="1"/>
  <c r="AN34" i="1"/>
  <c r="AO23"/>
  <c r="C39" l="1"/>
  <c r="AO25"/>
  <c r="AO27" s="1"/>
  <c r="AO34" l="1"/>
  <c r="AP25"/>
  <c r="AP27" s="1"/>
  <c r="AP34" s="1"/>
  <c r="AR25" l="1"/>
  <c r="AR27" s="1"/>
  <c r="AR34" s="1"/>
  <c r="AQ25"/>
  <c r="AQ27" s="1"/>
  <c r="AQ34" l="1"/>
  <c r="C34" s="1"/>
  <c r="C27"/>
  <c r="G23" i="18"/>
  <c r="G25" s="1"/>
  <c r="G27" s="1"/>
  <c r="G68" l="1"/>
  <c r="C68" s="1"/>
  <c r="G35"/>
  <c r="G41" s="1"/>
  <c r="G47" s="1"/>
  <c r="G53" l="1"/>
  <c r="G54"/>
  <c r="G55" l="1"/>
  <c r="G60" s="1"/>
  <c r="C62" s="1"/>
</calcChain>
</file>

<file path=xl/sharedStrings.xml><?xml version="1.0" encoding="utf-8"?>
<sst xmlns="http://schemas.openxmlformats.org/spreadsheetml/2006/main" count="686" uniqueCount="626">
  <si>
    <t>PERÍODO - ETAPA</t>
  </si>
  <si>
    <t>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</si>
  <si>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</si>
  <si>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</si>
  <si>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</si>
  <si>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</si>
  <si>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</si>
  <si>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</si>
  <si>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</si>
  <si>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</si>
  <si>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</si>
  <si>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</si>
  <si>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</si>
  <si>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</si>
  <si>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</si>
  <si>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</si>
  <si>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</si>
  <si>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</si>
  <si>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</si>
  <si>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</si>
  <si>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</si>
  <si>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</si>
  <si>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</si>
  <si>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</si>
  <si>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</si>
  <si>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</si>
  <si>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mês 25</t>
  </si>
  <si>
    <t>mês 26</t>
  </si>
  <si>
    <t>mês 27</t>
  </si>
  <si>
    <t>mês 28</t>
  </si>
  <si>
    <t>mês 29</t>
  </si>
  <si>
    <t>mês 30</t>
  </si>
  <si>
    <t>mês 31</t>
  </si>
  <si>
    <t>mês 32</t>
  </si>
  <si>
    <t>mês 33</t>
  </si>
  <si>
    <t>mês 34</t>
  </si>
  <si>
    <t>mês 35</t>
  </si>
  <si>
    <t>mês 36</t>
  </si>
  <si>
    <t>mês 37</t>
  </si>
  <si>
    <t>mês 38</t>
  </si>
  <si>
    <t>mês 39</t>
  </si>
  <si>
    <t>mês 40</t>
  </si>
  <si>
    <t>mês 41</t>
  </si>
  <si>
    <t>mês 42</t>
  </si>
  <si>
    <t>mês 43</t>
  </si>
  <si>
    <t>mês 44</t>
  </si>
  <si>
    <t>mês 45</t>
  </si>
  <si>
    <t>mês 46</t>
  </si>
  <si>
    <t>mês 47</t>
  </si>
  <si>
    <t>mês 48</t>
  </si>
  <si>
    <t>mês 49</t>
  </si>
  <si>
    <t>mês 50</t>
  </si>
  <si>
    <t>mês 51</t>
  </si>
  <si>
    <t>mês 52</t>
  </si>
  <si>
    <t>mês 53</t>
  </si>
  <si>
    <t>mês 54</t>
  </si>
  <si>
    <t>mês 55</t>
  </si>
  <si>
    <t>mês 56</t>
  </si>
  <si>
    <t>mês 57</t>
  </si>
  <si>
    <t>mês 58</t>
  </si>
  <si>
    <t>mês 59</t>
  </si>
  <si>
    <t>mês 60</t>
  </si>
  <si>
    <t>mês 61</t>
  </si>
  <si>
    <t>mês 62</t>
  </si>
  <si>
    <t>mês 63</t>
  </si>
  <si>
    <t>mês 64</t>
  </si>
  <si>
    <t>mês 65</t>
  </si>
  <si>
    <t>mês 66</t>
  </si>
  <si>
    <t>mês 67</t>
  </si>
  <si>
    <t>mês 68</t>
  </si>
  <si>
    <t>mês 69</t>
  </si>
  <si>
    <t>mês 70</t>
  </si>
  <si>
    <t>mês 71</t>
  </si>
  <si>
    <t>mês 72</t>
  </si>
  <si>
    <t>mês 73</t>
  </si>
  <si>
    <t>mês 74</t>
  </si>
  <si>
    <t>mês 75</t>
  </si>
  <si>
    <t>mês 76</t>
  </si>
  <si>
    <t>mês 77</t>
  </si>
  <si>
    <t>mês 78</t>
  </si>
  <si>
    <t>mês 79</t>
  </si>
  <si>
    <t>mês 80</t>
  </si>
  <si>
    <t>mês 81</t>
  </si>
  <si>
    <t>mês 82</t>
  </si>
  <si>
    <t>mês 83</t>
  </si>
  <si>
    <t>mês 84</t>
  </si>
  <si>
    <t>mês 85</t>
  </si>
  <si>
    <t>mês 86</t>
  </si>
  <si>
    <t>mês 87</t>
  </si>
  <si>
    <t>mês 88</t>
  </si>
  <si>
    <t>mês 89</t>
  </si>
  <si>
    <t>mês 90</t>
  </si>
  <si>
    <t>mês 91</t>
  </si>
  <si>
    <t>mês 92</t>
  </si>
  <si>
    <t>mês 93</t>
  </si>
  <si>
    <t>mês 94</t>
  </si>
  <si>
    <t>mês 95</t>
  </si>
  <si>
    <t>mês 96</t>
  </si>
  <si>
    <t>mês 97</t>
  </si>
  <si>
    <t>mês 98</t>
  </si>
  <si>
    <t>mês 99</t>
  </si>
  <si>
    <t>mês 100</t>
  </si>
  <si>
    <t>mês 101</t>
  </si>
  <si>
    <t>mês 102</t>
  </si>
  <si>
    <t>mês 103</t>
  </si>
  <si>
    <t>mês 104</t>
  </si>
  <si>
    <t>mês 105</t>
  </si>
  <si>
    <t>mês 106</t>
  </si>
  <si>
    <t>mês 107</t>
  </si>
  <si>
    <t>mês 108</t>
  </si>
  <si>
    <t>mês 109</t>
  </si>
  <si>
    <t>mês 110</t>
  </si>
  <si>
    <t>mês 111</t>
  </si>
  <si>
    <t>mês 112</t>
  </si>
  <si>
    <t>mês 113</t>
  </si>
  <si>
    <t>mês 114</t>
  </si>
  <si>
    <t>mês 115</t>
  </si>
  <si>
    <t>mês 116</t>
  </si>
  <si>
    <t>mês 117</t>
  </si>
  <si>
    <t>mês 118</t>
  </si>
  <si>
    <t>mês 119</t>
  </si>
  <si>
    <t>mês 120</t>
  </si>
  <si>
    <t>mês 121</t>
  </si>
  <si>
    <t>mês 122</t>
  </si>
  <si>
    <t>mês 123</t>
  </si>
  <si>
    <t>mês 124</t>
  </si>
  <si>
    <t>mês 125</t>
  </si>
  <si>
    <t>mês 126</t>
  </si>
  <si>
    <t>mês 127</t>
  </si>
  <si>
    <t>mês 128</t>
  </si>
  <si>
    <t>mês 129</t>
  </si>
  <si>
    <t>mês 130</t>
  </si>
  <si>
    <t>mês 131</t>
  </si>
  <si>
    <t>mês 132</t>
  </si>
  <si>
    <t>mês 133</t>
  </si>
  <si>
    <t>mês 134</t>
  </si>
  <si>
    <t>mês 135</t>
  </si>
  <si>
    <t>mês 136</t>
  </si>
  <si>
    <t>mês 137</t>
  </si>
  <si>
    <t>mês 138</t>
  </si>
  <si>
    <t>mês 139</t>
  </si>
  <si>
    <t>mês 140</t>
  </si>
  <si>
    <t>mês 141</t>
  </si>
  <si>
    <t>mês 142</t>
  </si>
  <si>
    <t>mês 143</t>
  </si>
  <si>
    <t>mês 144</t>
  </si>
  <si>
    <t>mês 145</t>
  </si>
  <si>
    <t>mês 146</t>
  </si>
  <si>
    <t>mês 147</t>
  </si>
  <si>
    <t>mês 148</t>
  </si>
  <si>
    <t>mês 149</t>
  </si>
  <si>
    <t>mês 150</t>
  </si>
  <si>
    <t>mês 151</t>
  </si>
  <si>
    <t>mês 152</t>
  </si>
  <si>
    <t>mês 153</t>
  </si>
  <si>
    <t>mês 154</t>
  </si>
  <si>
    <t>mês 155</t>
  </si>
  <si>
    <t>mês 156</t>
  </si>
  <si>
    <t>mês 157</t>
  </si>
  <si>
    <t>mês 158</t>
  </si>
  <si>
    <t>mês 159</t>
  </si>
  <si>
    <t>mês 160</t>
  </si>
  <si>
    <t>mês 161</t>
  </si>
  <si>
    <t>mês 162</t>
  </si>
  <si>
    <t>mês 163</t>
  </si>
  <si>
    <t>mês 164</t>
  </si>
  <si>
    <t>mês 165</t>
  </si>
  <si>
    <t>mês 166</t>
  </si>
  <si>
    <t>mês 167</t>
  </si>
  <si>
    <t>mês 168</t>
  </si>
  <si>
    <t>mês 169</t>
  </si>
  <si>
    <t>mês 170</t>
  </si>
  <si>
    <t>mês 171</t>
  </si>
  <si>
    <t>mês 172</t>
  </si>
  <si>
    <t>mês 173</t>
  </si>
  <si>
    <t>mês 174</t>
  </si>
  <si>
    <t>mês 175</t>
  </si>
  <si>
    <t>mês 176</t>
  </si>
  <si>
    <t>mês 177</t>
  </si>
  <si>
    <t>mês 178</t>
  </si>
  <si>
    <t>mês 179</t>
  </si>
  <si>
    <t>mês 180</t>
  </si>
  <si>
    <t>mês 181</t>
  </si>
  <si>
    <t>mês 182</t>
  </si>
  <si>
    <t>mês 183</t>
  </si>
  <si>
    <t>mês 184</t>
  </si>
  <si>
    <t>mês 185</t>
  </si>
  <si>
    <t>mês 186</t>
  </si>
  <si>
    <t>mês 187</t>
  </si>
  <si>
    <t>mês 188</t>
  </si>
  <si>
    <t>mês 189</t>
  </si>
  <si>
    <t>mês 190</t>
  </si>
  <si>
    <t>mês 191</t>
  </si>
  <si>
    <t>mês 192</t>
  </si>
  <si>
    <t>mês 193</t>
  </si>
  <si>
    <t>mês 194</t>
  </si>
  <si>
    <t>mês 195</t>
  </si>
  <si>
    <t>mês 196</t>
  </si>
  <si>
    <t>mês 197</t>
  </si>
  <si>
    <t>mês 198</t>
  </si>
  <si>
    <t>mês 199</t>
  </si>
  <si>
    <t>mês 200</t>
  </si>
  <si>
    <t>mês 201</t>
  </si>
  <si>
    <t>mês 202</t>
  </si>
  <si>
    <t>mês 203</t>
  </si>
  <si>
    <t>mês 204</t>
  </si>
  <si>
    <t>mês 205</t>
  </si>
  <si>
    <t>mês 206</t>
  </si>
  <si>
    <t>mês 207</t>
  </si>
  <si>
    <t>mês 208</t>
  </si>
  <si>
    <t>mês 209</t>
  </si>
  <si>
    <t>mês 210</t>
  </si>
  <si>
    <t>mês 211</t>
  </si>
  <si>
    <t>mês 212</t>
  </si>
  <si>
    <t>mês 213</t>
  </si>
  <si>
    <t>mês 214</t>
  </si>
  <si>
    <t>mês 215</t>
  </si>
  <si>
    <t>mês 216</t>
  </si>
  <si>
    <t>mês 217</t>
  </si>
  <si>
    <t>mês 218</t>
  </si>
  <si>
    <t>mês 219</t>
  </si>
  <si>
    <t>mês 220</t>
  </si>
  <si>
    <t>mês 221</t>
  </si>
  <si>
    <t>mês 222</t>
  </si>
  <si>
    <t>mês 223</t>
  </si>
  <si>
    <t>mês 224</t>
  </si>
  <si>
    <t>mês 225</t>
  </si>
  <si>
    <t>mês 226</t>
  </si>
  <si>
    <t>mês 227</t>
  </si>
  <si>
    <t>mês 228</t>
  </si>
  <si>
    <t>mês 229</t>
  </si>
  <si>
    <t>mês 230</t>
  </si>
  <si>
    <t>mês 231</t>
  </si>
  <si>
    <t>mês 232</t>
  </si>
  <si>
    <t>mês 233</t>
  </si>
  <si>
    <t>mês 234</t>
  </si>
  <si>
    <t>mês 235</t>
  </si>
  <si>
    <t>mês 236</t>
  </si>
  <si>
    <t>mês 237</t>
  </si>
  <si>
    <t>mês 238</t>
  </si>
  <si>
    <t>mês 239</t>
  </si>
  <si>
    <t>mês 240</t>
  </si>
  <si>
    <t>mês 241</t>
  </si>
  <si>
    <t>mês 242</t>
  </si>
  <si>
    <t>mês 243</t>
  </si>
  <si>
    <t>mês 244</t>
  </si>
  <si>
    <t>mês 245</t>
  </si>
  <si>
    <t>mês 246</t>
  </si>
  <si>
    <t>mês 247</t>
  </si>
  <si>
    <t>mês 248</t>
  </si>
  <si>
    <t>mês 249</t>
  </si>
  <si>
    <t>mês 250</t>
  </si>
  <si>
    <t>mês 251</t>
  </si>
  <si>
    <t>mês 252</t>
  </si>
  <si>
    <t>Descarte das luminárias</t>
  </si>
  <si>
    <t>SERVIÇOS</t>
  </si>
  <si>
    <t>Manutencao de iluminacao</t>
  </si>
  <si>
    <t>Fornecimento de energia</t>
  </si>
  <si>
    <t>mês 253</t>
  </si>
  <si>
    <t>mês 254</t>
  </si>
  <si>
    <t>mês 255</t>
  </si>
  <si>
    <t>mês 256</t>
  </si>
  <si>
    <t>mês 257</t>
  </si>
  <si>
    <t>mês 258</t>
  </si>
  <si>
    <t>mês 259</t>
  </si>
  <si>
    <t>mês 260</t>
  </si>
  <si>
    <t>mês 261</t>
  </si>
  <si>
    <t>mês 262</t>
  </si>
  <si>
    <t>mês 263</t>
  </si>
  <si>
    <t>mês 264</t>
  </si>
  <si>
    <t>mês 265</t>
  </si>
  <si>
    <t>mês 266</t>
  </si>
  <si>
    <t>mês 267</t>
  </si>
  <si>
    <t>mês 268</t>
  </si>
  <si>
    <t>mês 269</t>
  </si>
  <si>
    <t>mês 270</t>
  </si>
  <si>
    <t>mês 271</t>
  </si>
  <si>
    <t>mês 272</t>
  </si>
  <si>
    <t>mês 273</t>
  </si>
  <si>
    <t>mês 274</t>
  </si>
  <si>
    <t>mês 275</t>
  </si>
  <si>
    <t>mês 276</t>
  </si>
  <si>
    <t>mês 277</t>
  </si>
  <si>
    <t>mês 278</t>
  </si>
  <si>
    <t>mês 279</t>
  </si>
  <si>
    <t>mês 280</t>
  </si>
  <si>
    <t>mês 281</t>
  </si>
  <si>
    <t>mês 282</t>
  </si>
  <si>
    <t>mês 283</t>
  </si>
  <si>
    <t>mês 284</t>
  </si>
  <si>
    <t>mês 285</t>
  </si>
  <si>
    <t>mês 286</t>
  </si>
  <si>
    <t>mês 287</t>
  </si>
  <si>
    <t>mês 288</t>
  </si>
  <si>
    <t>mês 289</t>
  </si>
  <si>
    <t>mês 290</t>
  </si>
  <si>
    <t>mês 291</t>
  </si>
  <si>
    <t>mês 292</t>
  </si>
  <si>
    <t>mês 293</t>
  </si>
  <si>
    <t>mês 294</t>
  </si>
  <si>
    <t>mês 295</t>
  </si>
  <si>
    <t>mês 296</t>
  </si>
  <si>
    <t>mês 297</t>
  </si>
  <si>
    <t>mês 298</t>
  </si>
  <si>
    <t>mês 299</t>
  </si>
  <si>
    <t>mês 300</t>
  </si>
  <si>
    <t>mês 301</t>
  </si>
  <si>
    <t>mês 302</t>
  </si>
  <si>
    <t>mês 303</t>
  </si>
  <si>
    <t>mês 304</t>
  </si>
  <si>
    <t>mês 305</t>
  </si>
  <si>
    <t>mês 306</t>
  </si>
  <si>
    <t>mês 307</t>
  </si>
  <si>
    <t>mês 308</t>
  </si>
  <si>
    <t>mês 309</t>
  </si>
  <si>
    <t>mês 310</t>
  </si>
  <si>
    <t>mês 311</t>
  </si>
  <si>
    <t>mês 312</t>
  </si>
  <si>
    <t>mês 313</t>
  </si>
  <si>
    <t>mês 314</t>
  </si>
  <si>
    <t>mês 315</t>
  </si>
  <si>
    <t>mês 316</t>
  </si>
  <si>
    <t>mês 317</t>
  </si>
  <si>
    <t>mês 318</t>
  </si>
  <si>
    <t>mês 319</t>
  </si>
  <si>
    <t>mês 320</t>
  </si>
  <si>
    <t>mês 321</t>
  </si>
  <si>
    <t>mês 322</t>
  </si>
  <si>
    <t>mês 323</t>
  </si>
  <si>
    <t>mês 324</t>
  </si>
  <si>
    <t>mês 325</t>
  </si>
  <si>
    <t>mês 326</t>
  </si>
  <si>
    <t>mês 327</t>
  </si>
  <si>
    <t>mês 328</t>
  </si>
  <si>
    <t>mês 329</t>
  </si>
  <si>
    <t>mês 330</t>
  </si>
  <si>
    <t>mês 331</t>
  </si>
  <si>
    <t>mês 332</t>
  </si>
  <si>
    <t>mês 333</t>
  </si>
  <si>
    <t>mês 334</t>
  </si>
  <si>
    <t>mês 335</t>
  </si>
  <si>
    <t>mês 336</t>
  </si>
  <si>
    <t>mês 337</t>
  </si>
  <si>
    <t>mês 338</t>
  </si>
  <si>
    <t>mês 339</t>
  </si>
  <si>
    <t>mês 340</t>
  </si>
  <si>
    <t>mês 341</t>
  </si>
  <si>
    <t>mês 342</t>
  </si>
  <si>
    <t>mês 343</t>
  </si>
  <si>
    <t>mês 344</t>
  </si>
  <si>
    <t>mês 345</t>
  </si>
  <si>
    <t>mês 346</t>
  </si>
  <si>
    <t>mês 347</t>
  </si>
  <si>
    <t>mês 348</t>
  </si>
  <si>
    <t>mês 349</t>
  </si>
  <si>
    <t>mês 350</t>
  </si>
  <si>
    <t>mês 351</t>
  </si>
  <si>
    <t>mês 352</t>
  </si>
  <si>
    <t>mês 353</t>
  </si>
  <si>
    <t>mês 354</t>
  </si>
  <si>
    <t>mês 355</t>
  </si>
  <si>
    <t>mês 356</t>
  </si>
  <si>
    <t>mês 357</t>
  </si>
  <si>
    <t>mês 358</t>
  </si>
  <si>
    <t>mês 359</t>
  </si>
  <si>
    <t>mês 360</t>
  </si>
  <si>
    <t>mês 361</t>
  </si>
  <si>
    <t>mês 362</t>
  </si>
  <si>
    <t>mês 363</t>
  </si>
  <si>
    <t>mês 364</t>
  </si>
  <si>
    <t>mês 365</t>
  </si>
  <si>
    <t>mês 366</t>
  </si>
  <si>
    <t>mês 367</t>
  </si>
  <si>
    <t>mês 368</t>
  </si>
  <si>
    <t>mês 369</t>
  </si>
  <si>
    <t>mês 370</t>
  </si>
  <si>
    <t>mês 371</t>
  </si>
  <si>
    <t>mês 372</t>
  </si>
  <si>
    <t>mês 373</t>
  </si>
  <si>
    <t>mês 374</t>
  </si>
  <si>
    <t>mês 375</t>
  </si>
  <si>
    <t>mês 376</t>
  </si>
  <si>
    <t>mês 377</t>
  </si>
  <si>
    <t>mês 378</t>
  </si>
  <si>
    <t>mês 379</t>
  </si>
  <si>
    <t>mês 380</t>
  </si>
  <si>
    <t>mês 381</t>
  </si>
  <si>
    <t>mês 382</t>
  </si>
  <si>
    <t>mês 383</t>
  </si>
  <si>
    <t>mês 384</t>
  </si>
  <si>
    <t>mês 385</t>
  </si>
  <si>
    <t>mês 386</t>
  </si>
  <si>
    <t>mês 387</t>
  </si>
  <si>
    <t>mês 388</t>
  </si>
  <si>
    <t>mês 389</t>
  </si>
  <si>
    <t>mês 390</t>
  </si>
  <si>
    <t>mês 391</t>
  </si>
  <si>
    <t>mês 392</t>
  </si>
  <si>
    <t>mês 393</t>
  </si>
  <si>
    <t>mês 394</t>
  </si>
  <si>
    <t>mês 395</t>
  </si>
  <si>
    <t>mês 396</t>
  </si>
  <si>
    <t>mês 397</t>
  </si>
  <si>
    <t>mês 398</t>
  </si>
  <si>
    <t>mês 399</t>
  </si>
  <si>
    <t>mês 400</t>
  </si>
  <si>
    <t>mês 401</t>
  </si>
  <si>
    <t>mês 402</t>
  </si>
  <si>
    <t>mês 403</t>
  </si>
  <si>
    <t>mês 404</t>
  </si>
  <si>
    <t>mês 405</t>
  </si>
  <si>
    <t>mês 406</t>
  </si>
  <si>
    <t>mês 407</t>
  </si>
  <si>
    <t>mês 408</t>
  </si>
  <si>
    <t>mês 409</t>
  </si>
  <si>
    <t>mês 410</t>
  </si>
  <si>
    <t>mês 411</t>
  </si>
  <si>
    <t>mês 412</t>
  </si>
  <si>
    <t>mês 413</t>
  </si>
  <si>
    <t>mês 414</t>
  </si>
  <si>
    <t>mês 415</t>
  </si>
  <si>
    <t>mês 416</t>
  </si>
  <si>
    <t>mês 417</t>
  </si>
  <si>
    <t>mês 418</t>
  </si>
  <si>
    <t>mês 419</t>
  </si>
  <si>
    <t>mês 420</t>
  </si>
  <si>
    <t>TOTAL AMORTIZAÇÃO</t>
  </si>
  <si>
    <t>Pontos de Luz</t>
  </si>
  <si>
    <t>Potência </t>
  </si>
  <si>
    <t>Substituicao</t>
  </si>
  <si>
    <t>QUANTIDADE</t>
  </si>
  <si>
    <t>CUSTO UNIT</t>
  </si>
  <si>
    <t>CUSTO TOTAL</t>
  </si>
  <si>
    <t>DESCARTE DAS LUMINÁRIAS</t>
  </si>
  <si>
    <t>Descrição</t>
  </si>
  <si>
    <t>unidade</t>
  </si>
  <si>
    <t>quantidade</t>
  </si>
  <si>
    <t>custo unit</t>
  </si>
  <si>
    <t>custo total</t>
  </si>
  <si>
    <t>unid.</t>
  </si>
  <si>
    <t>ISSQN</t>
  </si>
  <si>
    <t>PIS</t>
  </si>
  <si>
    <t>NUMERO DE PONTOS</t>
  </si>
  <si>
    <t>Operacao Telemetria</t>
  </si>
  <si>
    <t>TOTAL SERVIÇOS</t>
  </si>
  <si>
    <t>SUSBSTITUICAO DE COMPONENTES DO CIRCUITO ELETRICO DE IP</t>
  </si>
  <si>
    <t>QUANT</t>
  </si>
  <si>
    <t>P. UNIT.</t>
  </si>
  <si>
    <t>P. TOTAL</t>
  </si>
  <si>
    <t>SERVIÇOS CONTÍNUOS</t>
  </si>
  <si>
    <t>OBRAS E SERVIÇOS - INVESTIMENTOS</t>
  </si>
  <si>
    <t>Estruturação da PPP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</si>
  <si>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</si>
  <si>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</si>
  <si>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</si>
  <si>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</si>
  <si>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</si>
  <si>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</si>
  <si>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</si>
  <si>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</si>
  <si>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</si>
  <si>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</si>
  <si>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</si>
  <si>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</si>
  <si>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</si>
  <si>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</si>
  <si>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</si>
  <si>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</si>
  <si>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</si>
  <si>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</si>
  <si>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</si>
  <si>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</si>
  <si>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</si>
  <si>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</si>
  <si>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</si>
  <si>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</si>
  <si>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</si>
  <si>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</si>
  <si>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</si>
  <si>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ano 28</t>
  </si>
  <si>
    <t>ano 29</t>
  </si>
  <si>
    <t>ano 30</t>
  </si>
  <si>
    <t>ano 31</t>
  </si>
  <si>
    <t>ano 32</t>
  </si>
  <si>
    <t>ano 33</t>
  </si>
  <si>
    <t>ano 34</t>
  </si>
  <si>
    <t>ano 35</t>
  </si>
  <si>
    <t>TOTAL INVESTIMENTOS</t>
  </si>
  <si>
    <t>COFINS</t>
  </si>
  <si>
    <t>RECEITA OPERACIONAL LIQUIDA</t>
  </si>
  <si>
    <t>TOTAL IMPOSTOS INDIRETOS</t>
  </si>
  <si>
    <t>Custo operacao telemetria</t>
  </si>
  <si>
    <t>TOTAL CUSTOS OPERACIONAIS</t>
  </si>
  <si>
    <t>EBITDA</t>
  </si>
  <si>
    <t>EBIT</t>
  </si>
  <si>
    <t>IR E CSLL</t>
  </si>
  <si>
    <t>LUCRO LIQUIDO</t>
  </si>
  <si>
    <t>Investimento (-)</t>
  </si>
  <si>
    <t>FLUXO DE CAIXA</t>
  </si>
  <si>
    <t>ANALISE FINANCEIRA DO CONTRATO</t>
  </si>
  <si>
    <t>Modelo LED</t>
  </si>
  <si>
    <t>Tipo Luminaria</t>
  </si>
  <si>
    <t>TIPO DE LAMPADA</t>
  </si>
  <si>
    <t>POT (W)</t>
  </si>
  <si>
    <t>REAT(W)</t>
  </si>
  <si>
    <t>VAL kWh</t>
  </si>
  <si>
    <t>POT INST (kW)</t>
  </si>
  <si>
    <t>CONS MES (kWh)</t>
  </si>
  <si>
    <t>CUST MES(R$)</t>
  </si>
  <si>
    <t>PERD REAT (%)</t>
  </si>
  <si>
    <t>POT LED (W)</t>
  </si>
  <si>
    <t>CONS MES(kWh)</t>
  </si>
  <si>
    <t>horas consideradas / dia</t>
  </si>
  <si>
    <t>ECONOMIA (%)</t>
  </si>
  <si>
    <t>Valor kWh</t>
  </si>
  <si>
    <t>VALOR ENERGIA (R$)</t>
  </si>
  <si>
    <t>MES</t>
  </si>
  <si>
    <t>TIR ANUAL REAL</t>
  </si>
  <si>
    <t>OBRAS E SERVIÇOS - INVESTIMENTOS (CUSTO)</t>
  </si>
  <si>
    <t>SERVIÇOS CONTÍNUOS - FATURAMENTO</t>
  </si>
  <si>
    <t>RECEITA BRUTA</t>
  </si>
  <si>
    <t>TELEMETRIA E TELEGESTAO DO SISTEMA DE ILUMINACAO PUBLICA</t>
  </si>
  <si>
    <t>COMPOSICAO DE CUSTO DA MANUTENÇÃO/OPERAÇÃO MENSAL DA TELEGESTAO/TELEMETRIA</t>
  </si>
  <si>
    <t>LED 90 W</t>
  </si>
  <si>
    <t>Substituicao das luminárias</t>
  </si>
  <si>
    <t>Substituicao componentes circuitos</t>
  </si>
  <si>
    <t>Telemetria/telegestao</t>
  </si>
  <si>
    <t>Luminarias</t>
  </si>
  <si>
    <t>Adicional IR</t>
  </si>
  <si>
    <t>TOTAL CUSTO MENSAL COM IP</t>
  </si>
  <si>
    <t>INVESTIMENTOS</t>
  </si>
  <si>
    <t>Projetos executivos</t>
  </si>
  <si>
    <t>VM 80 W</t>
  </si>
  <si>
    <t xml:space="preserve"> VM 125 W</t>
  </si>
  <si>
    <t xml:space="preserve"> VM 250 W</t>
  </si>
  <si>
    <t xml:space="preserve">  VM 400 W</t>
  </si>
  <si>
    <t>VS 70 W</t>
  </si>
  <si>
    <t>VS 100  W</t>
  </si>
  <si>
    <t>VS 150 W</t>
  </si>
  <si>
    <t>VS 250 W</t>
  </si>
  <si>
    <t>VS 400 W</t>
  </si>
  <si>
    <t>LED 30 W</t>
  </si>
  <si>
    <t>LED 60 W</t>
  </si>
  <si>
    <t>LED 120 W</t>
  </si>
  <si>
    <t>Custo LED (R$)</t>
  </si>
  <si>
    <t>Investimento (R$)</t>
  </si>
  <si>
    <t>ANEXO 4 - CRONOGRAMA FÍSICO-FINANCEIRO DE EXECUÇÃO DAS OBRAS E SERVIÇOS</t>
  </si>
  <si>
    <t>CUSTO SUBSTITUIC/INSTALAC  LUMINÁRIAS</t>
  </si>
  <si>
    <t>TOTAL FATURAMENTO SPE (CONTRAPRESTAÇÃO)</t>
  </si>
  <si>
    <t>Operacao Telemetria/telegestão</t>
  </si>
  <si>
    <t>Manutenção de iluminação</t>
  </si>
  <si>
    <t>Telemetria/telegestão</t>
  </si>
  <si>
    <t>Custo com energia elétrica</t>
  </si>
  <si>
    <t>CUSTO TOTAL COM ILUMINAÇÃO PÚBLICA</t>
  </si>
  <si>
    <t>Provisao fundo reposicao de ativos</t>
  </si>
  <si>
    <t>OUTROS CUSTOS COM O SISTEMA DE IP</t>
  </si>
  <si>
    <t>Provisão fundo garantidor</t>
  </si>
  <si>
    <t>TOTAL ENERGIA+FUNDOS</t>
  </si>
  <si>
    <t>CUSTO MEDIO MENSAL IP 1o ANO</t>
  </si>
  <si>
    <t>CUSTO MEDIO MENSAL IP 2o ANO</t>
  </si>
  <si>
    <t>CUSTO MEDIO MENSAL IP 3o ANO</t>
  </si>
  <si>
    <t>CUSTO MEDIO IP 4o ANO EM DIANTE</t>
  </si>
  <si>
    <t>ARRECADAÇÃO ESTIMADA COSIP</t>
  </si>
  <si>
    <t>ANO 1</t>
  </si>
  <si>
    <t>ANO 2</t>
  </si>
  <si>
    <t>ANO 3</t>
  </si>
  <si>
    <t>ANO 4 em diante</t>
  </si>
  <si>
    <t>VALOR FUNDO REPOSIÇÃO ATÉ MÊS 144</t>
  </si>
  <si>
    <t>JUROS FUNDO REPOSIÇÃO ATÉ MÊS 144</t>
  </si>
  <si>
    <t>TOTAL ESTIM FUNDO REPOS ATÉ MÊS 144</t>
  </si>
  <si>
    <t>Provisao fundo garantidor</t>
  </si>
  <si>
    <t>Provisão fundo reposição de ativos</t>
  </si>
  <si>
    <t>INSS sobre faturamento - desonerado</t>
  </si>
  <si>
    <t>CUSTO FINANCEIRO</t>
  </si>
  <si>
    <t>BASE DE CALCULO IRPJ E CSLL</t>
  </si>
  <si>
    <t>Depreciacao/Amortização (+)</t>
  </si>
  <si>
    <t>Depreciação</t>
  </si>
  <si>
    <t>Amortização</t>
  </si>
  <si>
    <t>Custo manutencao iluminação</t>
  </si>
  <si>
    <t>TOTAL DEPRECIAÇÃO E AMORTIZAÇÃO</t>
  </si>
  <si>
    <t>Luminárias</t>
  </si>
  <si>
    <t>Substituição das luminárias</t>
  </si>
  <si>
    <t>Substituição componentes circuitos</t>
  </si>
  <si>
    <t>AMORTIZAÇÃO INVESTIMENTOS</t>
  </si>
  <si>
    <t>Total</t>
  </si>
  <si>
    <t>CUSTO DA SUBSTITUIÇÃO DAS LUMINARIAS</t>
  </si>
  <si>
    <t>Descarte de luminárias</t>
  </si>
  <si>
    <t>TELEMETRIA E TELEGESTÃO DO SISTEMA DE IP</t>
  </si>
  <si>
    <t>pontos</t>
  </si>
  <si>
    <t>valor unitário</t>
  </si>
  <si>
    <t>valor total</t>
  </si>
  <si>
    <t>Serviços de manutenção e operação</t>
  </si>
  <si>
    <t>COMPOSICAO DE CUSTO DA MANUTENÇÃO/OPERAÇÃO MENSAL 1o ANO</t>
  </si>
  <si>
    <t>COMPOSICAO DE CUSTO DA MANUTENÇÃO/OPERAÇÃO MENSAL 2o ANO</t>
  </si>
  <si>
    <t>Serviços de manutenção e operação telegestão</t>
  </si>
  <si>
    <t>PARCERIA PÚBLICO-PRIVADA ILUMINACAO PUBLICA- MUNICÍPIO DE ARAGUAÍNA</t>
  </si>
  <si>
    <t>PARCERIA PÚBLICO-PRIVADA ILUMINACAO PUBLICA - MUNICÍPIO DE ARAGUAÍNA</t>
  </si>
  <si>
    <t>FLUOR 25</t>
  </si>
  <si>
    <t>FLUOR 30</t>
  </si>
  <si>
    <t>FLUOR 40</t>
  </si>
  <si>
    <t>FLUOR 45</t>
  </si>
  <si>
    <t>FLUOR 60</t>
  </si>
  <si>
    <t>INCANDES 40</t>
  </si>
  <si>
    <t>INCANDES 150</t>
  </si>
  <si>
    <t>METALICA 70</t>
  </si>
  <si>
    <t>METALICA 250</t>
  </si>
  <si>
    <t>METALICA 400</t>
  </si>
  <si>
    <t>MISTA 160</t>
  </si>
  <si>
    <t>MISTA 250</t>
  </si>
  <si>
    <t>FL 25 W</t>
  </si>
  <si>
    <t>LED 9 W</t>
  </si>
  <si>
    <t>FL 30 W</t>
  </si>
  <si>
    <t>FL 40 W</t>
  </si>
  <si>
    <t>LED 12 W</t>
  </si>
  <si>
    <t>FL 45 W</t>
  </si>
  <si>
    <t>FL 60 W</t>
  </si>
  <si>
    <t>LED 15 W</t>
  </si>
  <si>
    <t>IN 40 W</t>
  </si>
  <si>
    <t>IN 150 W</t>
  </si>
  <si>
    <t>MET 70 W</t>
  </si>
  <si>
    <t>MET 250 W</t>
  </si>
  <si>
    <t>MET 400 W</t>
  </si>
  <si>
    <t>MIS 160 W</t>
  </si>
  <si>
    <t>MIS 250 W</t>
  </si>
  <si>
    <t>COMPOSICAO DE CUSTO DA MANUTENÇÃO/OPERAÇÃO MENSAL 3o ANO</t>
  </si>
  <si>
    <t>COMPOSICAO DE CUSTO DA MANUTENÇÃO/OPERAÇÃO MENSAL 4o ANO EM DIANTE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</si>
</sst>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#,##0.00\ ;&quot; (&quot;#,##0.00\);&quot; -&quot;#\ ;@\ 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_-* #,##0.00000_-;\-* #,##0.00000_-;_-* &quot;-&quot;??_-;_-@_-"/>
    <numFmt numFmtId="169" formatCode="_-* #,##0.000000_-;\-* #,##0.0000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color rgb="FF444444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name val="Verdana"/>
      <family val="2"/>
    </font>
    <font>
      <b/>
      <sz val="8"/>
      <color theme="1"/>
      <name val="Verdana"/>
      <family val="2"/>
    </font>
    <font>
      <b/>
      <sz val="7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43" fontId="1" fillId="0" borderId="0" xfId="1" applyFont="1" applyBorder="1"/>
    <xf numFmtId="0" fontId="3" fillId="0" borderId="0" xfId="0" applyFont="1" applyFill="1" applyBorder="1" applyAlignment="1">
      <alignment horizontal="justify" vertical="center" wrapText="1"/>
    </xf>
    <xf numFmtId="43" fontId="2" fillId="0" borderId="0" xfId="1" applyFont="1"/>
    <xf numFmtId="43" fontId="2" fillId="0" borderId="0" xfId="1" applyFont="1" applyBorder="1"/>
    <xf numFmtId="43" fontId="3" fillId="0" borderId="0" xfId="1" applyFont="1" applyFill="1" applyBorder="1" applyAlignment="1" applyProtection="1">
      <alignment horizontal="right" vertical="center"/>
    </xf>
    <xf numFmtId="43" fontId="1" fillId="0" borderId="0" xfId="1" applyFont="1"/>
    <xf numFmtId="43" fontId="0" fillId="0" borderId="0" xfId="0" applyNumberFormat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43" fontId="0" fillId="0" borderId="0" xfId="1" applyFont="1"/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3" fontId="2" fillId="0" borderId="0" xfId="0" applyNumberFormat="1" applyFont="1"/>
    <xf numFmtId="164" fontId="0" fillId="0" borderId="0" xfId="0" applyNumberFormat="1"/>
    <xf numFmtId="9" fontId="2" fillId="0" borderId="0" xfId="0" applyNumberFormat="1" applyFont="1"/>
    <xf numFmtId="10" fontId="2" fillId="0" borderId="0" xfId="2" applyNumberFormat="1" applyFont="1"/>
    <xf numFmtId="0" fontId="2" fillId="0" borderId="0" xfId="0" applyFont="1" applyAlignment="1">
      <alignment horizontal="center"/>
    </xf>
    <xf numFmtId="166" fontId="0" fillId="0" borderId="5" xfId="1" applyNumberFormat="1" applyFont="1" applyBorder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vertical="center" textRotation="255"/>
    </xf>
    <xf numFmtId="0" fontId="13" fillId="0" borderId="0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7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right"/>
    </xf>
    <xf numFmtId="43" fontId="0" fillId="0" borderId="5" xfId="1" applyFont="1" applyBorder="1"/>
    <xf numFmtId="43" fontId="0" fillId="0" borderId="5" xfId="0" applyNumberFormat="1" applyBorder="1"/>
    <xf numFmtId="0" fontId="0" fillId="0" borderId="5" xfId="0" applyFont="1" applyBorder="1" applyAlignment="1"/>
    <xf numFmtId="0" fontId="0" fillId="0" borderId="5" xfId="0" applyBorder="1" applyAlignment="1">
      <alignment horizontal="right"/>
    </xf>
    <xf numFmtId="167" fontId="0" fillId="0" borderId="5" xfId="0" applyNumberFormat="1" applyBorder="1" applyAlignment="1">
      <alignment horizontal="right"/>
    </xf>
    <xf numFmtId="43" fontId="2" fillId="0" borderId="5" xfId="1" applyFont="1" applyBorder="1" applyAlignment="1">
      <alignment horizontal="left"/>
    </xf>
    <xf numFmtId="167" fontId="2" fillId="0" borderId="5" xfId="1" applyNumberFormat="1" applyFont="1" applyBorder="1" applyAlignment="1">
      <alignment horizontal="right"/>
    </xf>
    <xf numFmtId="43" fontId="2" fillId="0" borderId="5" xfId="1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/>
    <xf numFmtId="0" fontId="10" fillId="3" borderId="5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3" fontId="1" fillId="0" borderId="0" xfId="1" applyFont="1" applyFill="1" applyAlignment="1">
      <alignment horizontal="center"/>
    </xf>
    <xf numFmtId="0" fontId="9" fillId="3" borderId="5" xfId="0" applyFont="1" applyFill="1" applyBorder="1"/>
    <xf numFmtId="0" fontId="8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43" fontId="9" fillId="3" borderId="5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3" fontId="2" fillId="0" borderId="5" xfId="1" applyFont="1" applyBorder="1"/>
    <xf numFmtId="43" fontId="1" fillId="3" borderId="5" xfId="1" applyFont="1" applyFill="1" applyBorder="1" applyAlignment="1">
      <alignment horizontal="center" vertical="center"/>
    </xf>
    <xf numFmtId="43" fontId="2" fillId="0" borderId="0" xfId="0" applyNumberFormat="1" applyFont="1" applyBorder="1"/>
    <xf numFmtId="169" fontId="1" fillId="0" borderId="0" xfId="1" applyNumberFormat="1" applyFont="1" applyBorder="1"/>
    <xf numFmtId="168" fontId="3" fillId="0" borderId="0" xfId="1" applyNumberFormat="1" applyFont="1" applyFill="1" applyBorder="1" applyAlignment="1" applyProtection="1">
      <alignment horizontal="right" vertical="center"/>
    </xf>
    <xf numFmtId="43" fontId="16" fillId="0" borderId="0" xfId="1" applyFont="1"/>
    <xf numFmtId="43" fontId="16" fillId="0" borderId="0" xfId="0" applyNumberFormat="1" applyFont="1"/>
    <xf numFmtId="9" fontId="0" fillId="0" borderId="0" xfId="0" applyNumberFormat="1" applyFont="1"/>
    <xf numFmtId="43" fontId="16" fillId="0" borderId="5" xfId="0" applyNumberFormat="1" applyFont="1" applyBorder="1"/>
    <xf numFmtId="4" fontId="17" fillId="0" borderId="0" xfId="0" applyNumberFormat="1" applyFont="1"/>
    <xf numFmtId="4" fontId="0" fillId="0" borderId="0" xfId="0" applyNumberFormat="1" applyFont="1"/>
    <xf numFmtId="0" fontId="0" fillId="0" borderId="0" xfId="0" applyFill="1" applyBorder="1" applyAlignment="1">
      <alignment wrapText="1"/>
    </xf>
    <xf numFmtId="43" fontId="0" fillId="0" borderId="0" xfId="0" applyNumberFormat="1" applyFont="1"/>
    <xf numFmtId="0" fontId="2" fillId="0" borderId="0" xfId="0" applyFont="1" applyBorder="1" applyAlignment="1">
      <alignment vertical="center" textRotation="255"/>
    </xf>
    <xf numFmtId="43" fontId="1" fillId="0" borderId="5" xfId="1" applyFont="1" applyBorder="1"/>
    <xf numFmtId="0" fontId="0" fillId="0" borderId="5" xfId="0" applyBorder="1" applyAlignment="1">
      <alignment horizontal="center"/>
    </xf>
    <xf numFmtId="165" fontId="3" fillId="0" borderId="5" xfId="1" applyNumberFormat="1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65" fontId="3" fillId="0" borderId="5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4">
    <cellStyle name="Normal" xfId="0" builtinId="0"/>
    <cellStyle name="Porcentagem" xfId="2" builtinId="5"/>
    <cellStyle name="Separador de milhares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S49"/>
  <sheetViews>
    <sheetView topLeftCell="A20" workbookViewId="0">
      <selection activeCell="A42" sqref="A42"/>
    </sheetView>
  </sheetViews>
  <sheetFormatPr defaultRowHeight="15"/>
  <cols>
    <col min="1" max="1" width="5.42578125" bestFit="1" customWidth="1"/>
    <col min="2" max="2" width="36.140625" customWidth="1"/>
    <col min="3" max="3" width="20.7109375" style="16" customWidth="1"/>
    <col min="4" max="4" width="17.85546875" bestFit="1" customWidth="1"/>
    <col min="5" max="5" width="15.28515625" customWidth="1"/>
    <col min="6" max="6" width="15.28515625" bestFit="1" customWidth="1"/>
    <col min="7" max="7" width="15.28515625" customWidth="1"/>
    <col min="8" max="15" width="15.28515625" bestFit="1" customWidth="1"/>
    <col min="16" max="24" width="15.28515625" customWidth="1"/>
    <col min="25" max="39" width="15.28515625" bestFit="1" customWidth="1"/>
    <col min="40" max="102" width="14.28515625" bestFit="1" customWidth="1"/>
    <col min="103" max="112" width="14.28515625" customWidth="1"/>
    <col min="113" max="227" width="14.28515625" bestFit="1" customWidth="1"/>
    <col min="228" max="255" width="14.28515625" customWidth="1"/>
    <col min="256" max="298" width="14.28515625" bestFit="1" customWidth="1"/>
    <col min="299" max="423" width="15.28515625" bestFit="1" customWidth="1"/>
    <col min="424" max="511" width="14.28515625" customWidth="1"/>
    <col min="513" max="513" width="5.42578125" bestFit="1" customWidth="1"/>
    <col min="514" max="514" width="29.42578125" bestFit="1" customWidth="1"/>
    <col min="515" max="515" width="18" bestFit="1" customWidth="1"/>
    <col min="516" max="521" width="15.28515625" bestFit="1" customWidth="1"/>
    <col min="522" max="527" width="14.28515625" bestFit="1" customWidth="1"/>
    <col min="528" max="536" width="14.28515625" customWidth="1"/>
    <col min="537" max="587" width="13.28515625" customWidth="1"/>
    <col min="588" max="589" width="11.5703125" customWidth="1"/>
    <col min="590" max="590" width="11.5703125" bestFit="1" customWidth="1"/>
    <col min="591" max="592" width="11.5703125" customWidth="1"/>
    <col min="593" max="614" width="13.28515625" customWidth="1"/>
    <col min="615" max="767" width="14.28515625" customWidth="1"/>
    <col min="769" max="769" width="5.42578125" bestFit="1" customWidth="1"/>
    <col min="770" max="770" width="29.42578125" bestFit="1" customWidth="1"/>
    <col min="771" max="771" width="18" bestFit="1" customWidth="1"/>
    <col min="772" max="777" width="15.28515625" bestFit="1" customWidth="1"/>
    <col min="778" max="783" width="14.28515625" bestFit="1" customWidth="1"/>
    <col min="784" max="792" width="14.28515625" customWidth="1"/>
    <col min="793" max="843" width="13.28515625" customWidth="1"/>
    <col min="844" max="845" width="11.5703125" customWidth="1"/>
    <col min="846" max="846" width="11.5703125" bestFit="1" customWidth="1"/>
    <col min="847" max="848" width="11.5703125" customWidth="1"/>
    <col min="849" max="870" width="13.28515625" customWidth="1"/>
    <col min="871" max="1023" width="14.28515625" customWidth="1"/>
    <col min="1025" max="1025" width="5.42578125" bestFit="1" customWidth="1"/>
    <col min="1026" max="1026" width="29.42578125" bestFit="1" customWidth="1"/>
    <col min="1027" max="1027" width="18" bestFit="1" customWidth="1"/>
    <col min="1028" max="1033" width="15.28515625" bestFit="1" customWidth="1"/>
    <col min="1034" max="1039" width="14.28515625" bestFit="1" customWidth="1"/>
    <col min="1040" max="1048" width="14.28515625" customWidth="1"/>
    <col min="1049" max="1099" width="13.28515625" customWidth="1"/>
    <col min="1100" max="1101" width="11.5703125" customWidth="1"/>
    <col min="1102" max="1102" width="11.5703125" bestFit="1" customWidth="1"/>
    <col min="1103" max="1104" width="11.5703125" customWidth="1"/>
    <col min="1105" max="1126" width="13.28515625" customWidth="1"/>
    <col min="1127" max="1279" width="14.28515625" customWidth="1"/>
    <col min="1281" max="1281" width="5.42578125" bestFit="1" customWidth="1"/>
    <col min="1282" max="1282" width="29.42578125" bestFit="1" customWidth="1"/>
    <col min="1283" max="1283" width="18" bestFit="1" customWidth="1"/>
    <col min="1284" max="1289" width="15.28515625" bestFit="1" customWidth="1"/>
    <col min="1290" max="1295" width="14.28515625" bestFit="1" customWidth="1"/>
    <col min="1296" max="1304" width="14.28515625" customWidth="1"/>
    <col min="1305" max="1355" width="13.28515625" customWidth="1"/>
    <col min="1356" max="1357" width="11.5703125" customWidth="1"/>
    <col min="1358" max="1358" width="11.5703125" bestFit="1" customWidth="1"/>
    <col min="1359" max="1360" width="11.5703125" customWidth="1"/>
    <col min="1361" max="1382" width="13.28515625" customWidth="1"/>
    <col min="1383" max="1535" width="14.28515625" customWidth="1"/>
    <col min="1537" max="1537" width="5.42578125" bestFit="1" customWidth="1"/>
    <col min="1538" max="1538" width="29.42578125" bestFit="1" customWidth="1"/>
    <col min="1539" max="1539" width="18" bestFit="1" customWidth="1"/>
    <col min="1540" max="1545" width="15.28515625" bestFit="1" customWidth="1"/>
    <col min="1546" max="1551" width="14.28515625" bestFit="1" customWidth="1"/>
    <col min="1552" max="1560" width="14.28515625" customWidth="1"/>
    <col min="1561" max="1611" width="13.28515625" customWidth="1"/>
    <col min="1612" max="1613" width="11.5703125" customWidth="1"/>
    <col min="1614" max="1614" width="11.5703125" bestFit="1" customWidth="1"/>
    <col min="1615" max="1616" width="11.5703125" customWidth="1"/>
    <col min="1617" max="1638" width="13.28515625" customWidth="1"/>
    <col min="1639" max="1791" width="14.28515625" customWidth="1"/>
    <col min="1793" max="1793" width="5.42578125" bestFit="1" customWidth="1"/>
    <col min="1794" max="1794" width="29.42578125" bestFit="1" customWidth="1"/>
    <col min="1795" max="1795" width="18" bestFit="1" customWidth="1"/>
    <col min="1796" max="1801" width="15.28515625" bestFit="1" customWidth="1"/>
    <col min="1802" max="1807" width="14.28515625" bestFit="1" customWidth="1"/>
    <col min="1808" max="1816" width="14.28515625" customWidth="1"/>
    <col min="1817" max="1867" width="13.28515625" customWidth="1"/>
    <col min="1868" max="1869" width="11.5703125" customWidth="1"/>
    <col min="1870" max="1870" width="11.5703125" bestFit="1" customWidth="1"/>
    <col min="1871" max="1872" width="11.5703125" customWidth="1"/>
    <col min="1873" max="1894" width="13.28515625" customWidth="1"/>
    <col min="1895" max="2047" width="14.28515625" customWidth="1"/>
    <col min="2049" max="2049" width="5.42578125" bestFit="1" customWidth="1"/>
    <col min="2050" max="2050" width="29.42578125" bestFit="1" customWidth="1"/>
    <col min="2051" max="2051" width="18" bestFit="1" customWidth="1"/>
    <col min="2052" max="2057" width="15.28515625" bestFit="1" customWidth="1"/>
    <col min="2058" max="2063" width="14.28515625" bestFit="1" customWidth="1"/>
    <col min="2064" max="2072" width="14.28515625" customWidth="1"/>
    <col min="2073" max="2123" width="13.28515625" customWidth="1"/>
    <col min="2124" max="2125" width="11.5703125" customWidth="1"/>
    <col min="2126" max="2126" width="11.5703125" bestFit="1" customWidth="1"/>
    <col min="2127" max="2128" width="11.5703125" customWidth="1"/>
    <col min="2129" max="2150" width="13.28515625" customWidth="1"/>
    <col min="2151" max="2303" width="14.28515625" customWidth="1"/>
    <col min="2305" max="2305" width="5.42578125" bestFit="1" customWidth="1"/>
    <col min="2306" max="2306" width="29.42578125" bestFit="1" customWidth="1"/>
    <col min="2307" max="2307" width="18" bestFit="1" customWidth="1"/>
    <col min="2308" max="2313" width="15.28515625" bestFit="1" customWidth="1"/>
    <col min="2314" max="2319" width="14.28515625" bestFit="1" customWidth="1"/>
    <col min="2320" max="2328" width="14.28515625" customWidth="1"/>
    <col min="2329" max="2379" width="13.28515625" customWidth="1"/>
    <col min="2380" max="2381" width="11.5703125" customWidth="1"/>
    <col min="2382" max="2382" width="11.5703125" bestFit="1" customWidth="1"/>
    <col min="2383" max="2384" width="11.5703125" customWidth="1"/>
    <col min="2385" max="2406" width="13.28515625" customWidth="1"/>
    <col min="2407" max="2559" width="14.28515625" customWidth="1"/>
    <col min="2561" max="2561" width="5.42578125" bestFit="1" customWidth="1"/>
    <col min="2562" max="2562" width="29.42578125" bestFit="1" customWidth="1"/>
    <col min="2563" max="2563" width="18" bestFit="1" customWidth="1"/>
    <col min="2564" max="2569" width="15.28515625" bestFit="1" customWidth="1"/>
    <col min="2570" max="2575" width="14.28515625" bestFit="1" customWidth="1"/>
    <col min="2576" max="2584" width="14.28515625" customWidth="1"/>
    <col min="2585" max="2635" width="13.28515625" customWidth="1"/>
    <col min="2636" max="2637" width="11.5703125" customWidth="1"/>
    <col min="2638" max="2638" width="11.5703125" bestFit="1" customWidth="1"/>
    <col min="2639" max="2640" width="11.5703125" customWidth="1"/>
    <col min="2641" max="2662" width="13.28515625" customWidth="1"/>
    <col min="2663" max="2815" width="14.28515625" customWidth="1"/>
    <col min="2817" max="2817" width="5.42578125" bestFit="1" customWidth="1"/>
    <col min="2818" max="2818" width="29.42578125" bestFit="1" customWidth="1"/>
    <col min="2819" max="2819" width="18" bestFit="1" customWidth="1"/>
    <col min="2820" max="2825" width="15.28515625" bestFit="1" customWidth="1"/>
    <col min="2826" max="2831" width="14.28515625" bestFit="1" customWidth="1"/>
    <col min="2832" max="2840" width="14.28515625" customWidth="1"/>
    <col min="2841" max="2891" width="13.28515625" customWidth="1"/>
    <col min="2892" max="2893" width="11.5703125" customWidth="1"/>
    <col min="2894" max="2894" width="11.5703125" bestFit="1" customWidth="1"/>
    <col min="2895" max="2896" width="11.5703125" customWidth="1"/>
    <col min="2897" max="2918" width="13.28515625" customWidth="1"/>
    <col min="2919" max="3071" width="14.28515625" customWidth="1"/>
    <col min="3073" max="3073" width="5.42578125" bestFit="1" customWidth="1"/>
    <col min="3074" max="3074" width="29.42578125" bestFit="1" customWidth="1"/>
    <col min="3075" max="3075" width="18" bestFit="1" customWidth="1"/>
    <col min="3076" max="3081" width="15.28515625" bestFit="1" customWidth="1"/>
    <col min="3082" max="3087" width="14.28515625" bestFit="1" customWidth="1"/>
    <col min="3088" max="3096" width="14.28515625" customWidth="1"/>
    <col min="3097" max="3147" width="13.28515625" customWidth="1"/>
    <col min="3148" max="3149" width="11.5703125" customWidth="1"/>
    <col min="3150" max="3150" width="11.5703125" bestFit="1" customWidth="1"/>
    <col min="3151" max="3152" width="11.5703125" customWidth="1"/>
    <col min="3153" max="3174" width="13.28515625" customWidth="1"/>
    <col min="3175" max="3327" width="14.28515625" customWidth="1"/>
    <col min="3329" max="3329" width="5.42578125" bestFit="1" customWidth="1"/>
    <col min="3330" max="3330" width="29.42578125" bestFit="1" customWidth="1"/>
    <col min="3331" max="3331" width="18" bestFit="1" customWidth="1"/>
    <col min="3332" max="3337" width="15.28515625" bestFit="1" customWidth="1"/>
    <col min="3338" max="3343" width="14.28515625" bestFit="1" customWidth="1"/>
    <col min="3344" max="3352" width="14.28515625" customWidth="1"/>
    <col min="3353" max="3403" width="13.28515625" customWidth="1"/>
    <col min="3404" max="3405" width="11.5703125" customWidth="1"/>
    <col min="3406" max="3406" width="11.5703125" bestFit="1" customWidth="1"/>
    <col min="3407" max="3408" width="11.5703125" customWidth="1"/>
    <col min="3409" max="3430" width="13.28515625" customWidth="1"/>
    <col min="3431" max="3583" width="14.28515625" customWidth="1"/>
    <col min="3585" max="3585" width="5.42578125" bestFit="1" customWidth="1"/>
    <col min="3586" max="3586" width="29.42578125" bestFit="1" customWidth="1"/>
    <col min="3587" max="3587" width="18" bestFit="1" customWidth="1"/>
    <col min="3588" max="3593" width="15.28515625" bestFit="1" customWidth="1"/>
    <col min="3594" max="3599" width="14.28515625" bestFit="1" customWidth="1"/>
    <col min="3600" max="3608" width="14.28515625" customWidth="1"/>
    <col min="3609" max="3659" width="13.28515625" customWidth="1"/>
    <col min="3660" max="3661" width="11.5703125" customWidth="1"/>
    <col min="3662" max="3662" width="11.5703125" bestFit="1" customWidth="1"/>
    <col min="3663" max="3664" width="11.5703125" customWidth="1"/>
    <col min="3665" max="3686" width="13.28515625" customWidth="1"/>
    <col min="3687" max="3839" width="14.28515625" customWidth="1"/>
    <col min="3841" max="3841" width="5.42578125" bestFit="1" customWidth="1"/>
    <col min="3842" max="3842" width="29.42578125" bestFit="1" customWidth="1"/>
    <col min="3843" max="3843" width="18" bestFit="1" customWidth="1"/>
    <col min="3844" max="3849" width="15.28515625" bestFit="1" customWidth="1"/>
    <col min="3850" max="3855" width="14.28515625" bestFit="1" customWidth="1"/>
    <col min="3856" max="3864" width="14.28515625" customWidth="1"/>
    <col min="3865" max="3915" width="13.28515625" customWidth="1"/>
    <col min="3916" max="3917" width="11.5703125" customWidth="1"/>
    <col min="3918" max="3918" width="11.5703125" bestFit="1" customWidth="1"/>
    <col min="3919" max="3920" width="11.5703125" customWidth="1"/>
    <col min="3921" max="3942" width="13.28515625" customWidth="1"/>
    <col min="3943" max="4095" width="14.28515625" customWidth="1"/>
    <col min="4097" max="4097" width="5.42578125" bestFit="1" customWidth="1"/>
    <col min="4098" max="4098" width="29.42578125" bestFit="1" customWidth="1"/>
    <col min="4099" max="4099" width="18" bestFit="1" customWidth="1"/>
    <col min="4100" max="4105" width="15.28515625" bestFit="1" customWidth="1"/>
    <col min="4106" max="4111" width="14.28515625" bestFit="1" customWidth="1"/>
    <col min="4112" max="4120" width="14.28515625" customWidth="1"/>
    <col min="4121" max="4171" width="13.28515625" customWidth="1"/>
    <col min="4172" max="4173" width="11.5703125" customWidth="1"/>
    <col min="4174" max="4174" width="11.5703125" bestFit="1" customWidth="1"/>
    <col min="4175" max="4176" width="11.5703125" customWidth="1"/>
    <col min="4177" max="4198" width="13.28515625" customWidth="1"/>
    <col min="4199" max="4351" width="14.28515625" customWidth="1"/>
    <col min="4353" max="4353" width="5.42578125" bestFit="1" customWidth="1"/>
    <col min="4354" max="4354" width="29.42578125" bestFit="1" customWidth="1"/>
    <col min="4355" max="4355" width="18" bestFit="1" customWidth="1"/>
    <col min="4356" max="4361" width="15.28515625" bestFit="1" customWidth="1"/>
    <col min="4362" max="4367" width="14.28515625" bestFit="1" customWidth="1"/>
    <col min="4368" max="4376" width="14.28515625" customWidth="1"/>
    <col min="4377" max="4427" width="13.28515625" customWidth="1"/>
    <col min="4428" max="4429" width="11.5703125" customWidth="1"/>
    <col min="4430" max="4430" width="11.5703125" bestFit="1" customWidth="1"/>
    <col min="4431" max="4432" width="11.5703125" customWidth="1"/>
    <col min="4433" max="4454" width="13.28515625" customWidth="1"/>
    <col min="4455" max="4607" width="14.28515625" customWidth="1"/>
    <col min="4609" max="4609" width="5.42578125" bestFit="1" customWidth="1"/>
    <col min="4610" max="4610" width="29.42578125" bestFit="1" customWidth="1"/>
    <col min="4611" max="4611" width="18" bestFit="1" customWidth="1"/>
    <col min="4612" max="4617" width="15.28515625" bestFit="1" customWidth="1"/>
    <col min="4618" max="4623" width="14.28515625" bestFit="1" customWidth="1"/>
    <col min="4624" max="4632" width="14.28515625" customWidth="1"/>
    <col min="4633" max="4683" width="13.28515625" customWidth="1"/>
    <col min="4684" max="4685" width="11.5703125" customWidth="1"/>
    <col min="4686" max="4686" width="11.5703125" bestFit="1" customWidth="1"/>
    <col min="4687" max="4688" width="11.5703125" customWidth="1"/>
    <col min="4689" max="4710" width="13.28515625" customWidth="1"/>
    <col min="4711" max="4863" width="14.28515625" customWidth="1"/>
    <col min="4865" max="4865" width="5.42578125" bestFit="1" customWidth="1"/>
    <col min="4866" max="4866" width="29.42578125" bestFit="1" customWidth="1"/>
    <col min="4867" max="4867" width="18" bestFit="1" customWidth="1"/>
    <col min="4868" max="4873" width="15.28515625" bestFit="1" customWidth="1"/>
    <col min="4874" max="4879" width="14.28515625" bestFit="1" customWidth="1"/>
    <col min="4880" max="4888" width="14.28515625" customWidth="1"/>
    <col min="4889" max="4939" width="13.28515625" customWidth="1"/>
    <col min="4940" max="4941" width="11.5703125" customWidth="1"/>
    <col min="4942" max="4942" width="11.5703125" bestFit="1" customWidth="1"/>
    <col min="4943" max="4944" width="11.5703125" customWidth="1"/>
    <col min="4945" max="4966" width="13.28515625" customWidth="1"/>
    <col min="4967" max="5119" width="14.28515625" customWidth="1"/>
    <col min="5121" max="5121" width="5.42578125" bestFit="1" customWidth="1"/>
    <col min="5122" max="5122" width="29.42578125" bestFit="1" customWidth="1"/>
    <col min="5123" max="5123" width="18" bestFit="1" customWidth="1"/>
    <col min="5124" max="5129" width="15.28515625" bestFit="1" customWidth="1"/>
    <col min="5130" max="5135" width="14.28515625" bestFit="1" customWidth="1"/>
    <col min="5136" max="5144" width="14.28515625" customWidth="1"/>
    <col min="5145" max="5195" width="13.28515625" customWidth="1"/>
    <col min="5196" max="5197" width="11.5703125" customWidth="1"/>
    <col min="5198" max="5198" width="11.5703125" bestFit="1" customWidth="1"/>
    <col min="5199" max="5200" width="11.5703125" customWidth="1"/>
    <col min="5201" max="5222" width="13.28515625" customWidth="1"/>
    <col min="5223" max="5375" width="14.28515625" customWidth="1"/>
    <col min="5377" max="5377" width="5.42578125" bestFit="1" customWidth="1"/>
    <col min="5378" max="5378" width="29.42578125" bestFit="1" customWidth="1"/>
    <col min="5379" max="5379" width="18" bestFit="1" customWidth="1"/>
    <col min="5380" max="5385" width="15.28515625" bestFit="1" customWidth="1"/>
    <col min="5386" max="5391" width="14.28515625" bestFit="1" customWidth="1"/>
    <col min="5392" max="5400" width="14.28515625" customWidth="1"/>
    <col min="5401" max="5451" width="13.28515625" customWidth="1"/>
    <col min="5452" max="5453" width="11.5703125" customWidth="1"/>
    <col min="5454" max="5454" width="11.5703125" bestFit="1" customWidth="1"/>
    <col min="5455" max="5456" width="11.5703125" customWidth="1"/>
    <col min="5457" max="5478" width="13.28515625" customWidth="1"/>
    <col min="5479" max="5631" width="14.28515625" customWidth="1"/>
    <col min="5633" max="5633" width="5.42578125" bestFit="1" customWidth="1"/>
    <col min="5634" max="5634" width="29.42578125" bestFit="1" customWidth="1"/>
    <col min="5635" max="5635" width="18" bestFit="1" customWidth="1"/>
    <col min="5636" max="5641" width="15.28515625" bestFit="1" customWidth="1"/>
    <col min="5642" max="5647" width="14.28515625" bestFit="1" customWidth="1"/>
    <col min="5648" max="5656" width="14.28515625" customWidth="1"/>
    <col min="5657" max="5707" width="13.28515625" customWidth="1"/>
    <col min="5708" max="5709" width="11.5703125" customWidth="1"/>
    <col min="5710" max="5710" width="11.5703125" bestFit="1" customWidth="1"/>
    <col min="5711" max="5712" width="11.5703125" customWidth="1"/>
    <col min="5713" max="5734" width="13.28515625" customWidth="1"/>
    <col min="5735" max="5887" width="14.28515625" customWidth="1"/>
    <col min="5889" max="5889" width="5.42578125" bestFit="1" customWidth="1"/>
    <col min="5890" max="5890" width="29.42578125" bestFit="1" customWidth="1"/>
    <col min="5891" max="5891" width="18" bestFit="1" customWidth="1"/>
    <col min="5892" max="5897" width="15.28515625" bestFit="1" customWidth="1"/>
    <col min="5898" max="5903" width="14.28515625" bestFit="1" customWidth="1"/>
    <col min="5904" max="5912" width="14.28515625" customWidth="1"/>
    <col min="5913" max="5963" width="13.28515625" customWidth="1"/>
    <col min="5964" max="5965" width="11.5703125" customWidth="1"/>
    <col min="5966" max="5966" width="11.5703125" bestFit="1" customWidth="1"/>
    <col min="5967" max="5968" width="11.5703125" customWidth="1"/>
    <col min="5969" max="5990" width="13.28515625" customWidth="1"/>
    <col min="5991" max="6143" width="14.28515625" customWidth="1"/>
    <col min="6145" max="6145" width="5.42578125" bestFit="1" customWidth="1"/>
    <col min="6146" max="6146" width="29.42578125" bestFit="1" customWidth="1"/>
    <col min="6147" max="6147" width="18" bestFit="1" customWidth="1"/>
    <col min="6148" max="6153" width="15.28515625" bestFit="1" customWidth="1"/>
    <col min="6154" max="6159" width="14.28515625" bestFit="1" customWidth="1"/>
    <col min="6160" max="6168" width="14.28515625" customWidth="1"/>
    <col min="6169" max="6219" width="13.28515625" customWidth="1"/>
    <col min="6220" max="6221" width="11.5703125" customWidth="1"/>
    <col min="6222" max="6222" width="11.5703125" bestFit="1" customWidth="1"/>
    <col min="6223" max="6224" width="11.5703125" customWidth="1"/>
    <col min="6225" max="6246" width="13.28515625" customWidth="1"/>
    <col min="6247" max="6399" width="14.28515625" customWidth="1"/>
    <col min="6401" max="6401" width="5.42578125" bestFit="1" customWidth="1"/>
    <col min="6402" max="6402" width="29.42578125" bestFit="1" customWidth="1"/>
    <col min="6403" max="6403" width="18" bestFit="1" customWidth="1"/>
    <col min="6404" max="6409" width="15.28515625" bestFit="1" customWidth="1"/>
    <col min="6410" max="6415" width="14.28515625" bestFit="1" customWidth="1"/>
    <col min="6416" max="6424" width="14.28515625" customWidth="1"/>
    <col min="6425" max="6475" width="13.28515625" customWidth="1"/>
    <col min="6476" max="6477" width="11.5703125" customWidth="1"/>
    <col min="6478" max="6478" width="11.5703125" bestFit="1" customWidth="1"/>
    <col min="6479" max="6480" width="11.5703125" customWidth="1"/>
    <col min="6481" max="6502" width="13.28515625" customWidth="1"/>
    <col min="6503" max="6655" width="14.28515625" customWidth="1"/>
    <col min="6657" max="6657" width="5.42578125" bestFit="1" customWidth="1"/>
    <col min="6658" max="6658" width="29.42578125" bestFit="1" customWidth="1"/>
    <col min="6659" max="6659" width="18" bestFit="1" customWidth="1"/>
    <col min="6660" max="6665" width="15.28515625" bestFit="1" customWidth="1"/>
    <col min="6666" max="6671" width="14.28515625" bestFit="1" customWidth="1"/>
    <col min="6672" max="6680" width="14.28515625" customWidth="1"/>
    <col min="6681" max="6731" width="13.28515625" customWidth="1"/>
    <col min="6732" max="6733" width="11.5703125" customWidth="1"/>
    <col min="6734" max="6734" width="11.5703125" bestFit="1" customWidth="1"/>
    <col min="6735" max="6736" width="11.5703125" customWidth="1"/>
    <col min="6737" max="6758" width="13.28515625" customWidth="1"/>
    <col min="6759" max="6911" width="14.28515625" customWidth="1"/>
    <col min="6913" max="6913" width="5.42578125" bestFit="1" customWidth="1"/>
    <col min="6914" max="6914" width="29.42578125" bestFit="1" customWidth="1"/>
    <col min="6915" max="6915" width="18" bestFit="1" customWidth="1"/>
    <col min="6916" max="6921" width="15.28515625" bestFit="1" customWidth="1"/>
    <col min="6922" max="6927" width="14.28515625" bestFit="1" customWidth="1"/>
    <col min="6928" max="6936" width="14.28515625" customWidth="1"/>
    <col min="6937" max="6987" width="13.28515625" customWidth="1"/>
    <col min="6988" max="6989" width="11.5703125" customWidth="1"/>
    <col min="6990" max="6990" width="11.5703125" bestFit="1" customWidth="1"/>
    <col min="6991" max="6992" width="11.5703125" customWidth="1"/>
    <col min="6993" max="7014" width="13.28515625" customWidth="1"/>
    <col min="7015" max="7167" width="14.28515625" customWidth="1"/>
    <col min="7169" max="7169" width="5.42578125" bestFit="1" customWidth="1"/>
    <col min="7170" max="7170" width="29.42578125" bestFit="1" customWidth="1"/>
    <col min="7171" max="7171" width="18" bestFit="1" customWidth="1"/>
    <col min="7172" max="7177" width="15.28515625" bestFit="1" customWidth="1"/>
    <col min="7178" max="7183" width="14.28515625" bestFit="1" customWidth="1"/>
    <col min="7184" max="7192" width="14.28515625" customWidth="1"/>
    <col min="7193" max="7243" width="13.28515625" customWidth="1"/>
    <col min="7244" max="7245" width="11.5703125" customWidth="1"/>
    <col min="7246" max="7246" width="11.5703125" bestFit="1" customWidth="1"/>
    <col min="7247" max="7248" width="11.5703125" customWidth="1"/>
    <col min="7249" max="7270" width="13.28515625" customWidth="1"/>
    <col min="7271" max="7423" width="14.28515625" customWidth="1"/>
    <col min="7425" max="7425" width="5.42578125" bestFit="1" customWidth="1"/>
    <col min="7426" max="7426" width="29.42578125" bestFit="1" customWidth="1"/>
    <col min="7427" max="7427" width="18" bestFit="1" customWidth="1"/>
    <col min="7428" max="7433" width="15.28515625" bestFit="1" customWidth="1"/>
    <col min="7434" max="7439" width="14.28515625" bestFit="1" customWidth="1"/>
    <col min="7440" max="7448" width="14.28515625" customWidth="1"/>
    <col min="7449" max="7499" width="13.28515625" customWidth="1"/>
    <col min="7500" max="7501" width="11.5703125" customWidth="1"/>
    <col min="7502" max="7502" width="11.5703125" bestFit="1" customWidth="1"/>
    <col min="7503" max="7504" width="11.5703125" customWidth="1"/>
    <col min="7505" max="7526" width="13.28515625" customWidth="1"/>
    <col min="7527" max="7679" width="14.28515625" customWidth="1"/>
    <col min="7681" max="7681" width="5.42578125" bestFit="1" customWidth="1"/>
    <col min="7682" max="7682" width="29.42578125" bestFit="1" customWidth="1"/>
    <col min="7683" max="7683" width="18" bestFit="1" customWidth="1"/>
    <col min="7684" max="7689" width="15.28515625" bestFit="1" customWidth="1"/>
    <col min="7690" max="7695" width="14.28515625" bestFit="1" customWidth="1"/>
    <col min="7696" max="7704" width="14.28515625" customWidth="1"/>
    <col min="7705" max="7755" width="13.28515625" customWidth="1"/>
    <col min="7756" max="7757" width="11.5703125" customWidth="1"/>
    <col min="7758" max="7758" width="11.5703125" bestFit="1" customWidth="1"/>
    <col min="7759" max="7760" width="11.5703125" customWidth="1"/>
    <col min="7761" max="7782" width="13.28515625" customWidth="1"/>
    <col min="7783" max="7935" width="14.28515625" customWidth="1"/>
    <col min="7937" max="7937" width="5.42578125" bestFit="1" customWidth="1"/>
    <col min="7938" max="7938" width="29.42578125" bestFit="1" customWidth="1"/>
    <col min="7939" max="7939" width="18" bestFit="1" customWidth="1"/>
    <col min="7940" max="7945" width="15.28515625" bestFit="1" customWidth="1"/>
    <col min="7946" max="7951" width="14.28515625" bestFit="1" customWidth="1"/>
    <col min="7952" max="7960" width="14.28515625" customWidth="1"/>
    <col min="7961" max="8011" width="13.28515625" customWidth="1"/>
    <col min="8012" max="8013" width="11.5703125" customWidth="1"/>
    <col min="8014" max="8014" width="11.5703125" bestFit="1" customWidth="1"/>
    <col min="8015" max="8016" width="11.5703125" customWidth="1"/>
    <col min="8017" max="8038" width="13.28515625" customWidth="1"/>
    <col min="8039" max="8191" width="14.28515625" customWidth="1"/>
    <col min="8193" max="8193" width="5.42578125" bestFit="1" customWidth="1"/>
    <col min="8194" max="8194" width="29.42578125" bestFit="1" customWidth="1"/>
    <col min="8195" max="8195" width="18" bestFit="1" customWidth="1"/>
    <col min="8196" max="8201" width="15.28515625" bestFit="1" customWidth="1"/>
    <col min="8202" max="8207" width="14.28515625" bestFit="1" customWidth="1"/>
    <col min="8208" max="8216" width="14.28515625" customWidth="1"/>
    <col min="8217" max="8267" width="13.28515625" customWidth="1"/>
    <col min="8268" max="8269" width="11.5703125" customWidth="1"/>
    <col min="8270" max="8270" width="11.5703125" bestFit="1" customWidth="1"/>
    <col min="8271" max="8272" width="11.5703125" customWidth="1"/>
    <col min="8273" max="8294" width="13.28515625" customWidth="1"/>
    <col min="8295" max="8447" width="14.28515625" customWidth="1"/>
    <col min="8449" max="8449" width="5.42578125" bestFit="1" customWidth="1"/>
    <col min="8450" max="8450" width="29.42578125" bestFit="1" customWidth="1"/>
    <col min="8451" max="8451" width="18" bestFit="1" customWidth="1"/>
    <col min="8452" max="8457" width="15.28515625" bestFit="1" customWidth="1"/>
    <col min="8458" max="8463" width="14.28515625" bestFit="1" customWidth="1"/>
    <col min="8464" max="8472" width="14.28515625" customWidth="1"/>
    <col min="8473" max="8523" width="13.28515625" customWidth="1"/>
    <col min="8524" max="8525" width="11.5703125" customWidth="1"/>
    <col min="8526" max="8526" width="11.5703125" bestFit="1" customWidth="1"/>
    <col min="8527" max="8528" width="11.5703125" customWidth="1"/>
    <col min="8529" max="8550" width="13.28515625" customWidth="1"/>
    <col min="8551" max="8703" width="14.28515625" customWidth="1"/>
    <col min="8705" max="8705" width="5.42578125" bestFit="1" customWidth="1"/>
    <col min="8706" max="8706" width="29.42578125" bestFit="1" customWidth="1"/>
    <col min="8707" max="8707" width="18" bestFit="1" customWidth="1"/>
    <col min="8708" max="8713" width="15.28515625" bestFit="1" customWidth="1"/>
    <col min="8714" max="8719" width="14.28515625" bestFit="1" customWidth="1"/>
    <col min="8720" max="8728" width="14.28515625" customWidth="1"/>
    <col min="8729" max="8779" width="13.28515625" customWidth="1"/>
    <col min="8780" max="8781" width="11.5703125" customWidth="1"/>
    <col min="8782" max="8782" width="11.5703125" bestFit="1" customWidth="1"/>
    <col min="8783" max="8784" width="11.5703125" customWidth="1"/>
    <col min="8785" max="8806" width="13.28515625" customWidth="1"/>
    <col min="8807" max="8959" width="14.28515625" customWidth="1"/>
    <col min="8961" max="8961" width="5.42578125" bestFit="1" customWidth="1"/>
    <col min="8962" max="8962" width="29.42578125" bestFit="1" customWidth="1"/>
    <col min="8963" max="8963" width="18" bestFit="1" customWidth="1"/>
    <col min="8964" max="8969" width="15.28515625" bestFit="1" customWidth="1"/>
    <col min="8970" max="8975" width="14.28515625" bestFit="1" customWidth="1"/>
    <col min="8976" max="8984" width="14.28515625" customWidth="1"/>
    <col min="8985" max="9035" width="13.28515625" customWidth="1"/>
    <col min="9036" max="9037" width="11.5703125" customWidth="1"/>
    <col min="9038" max="9038" width="11.5703125" bestFit="1" customWidth="1"/>
    <col min="9039" max="9040" width="11.5703125" customWidth="1"/>
    <col min="9041" max="9062" width="13.28515625" customWidth="1"/>
    <col min="9063" max="9215" width="14.28515625" customWidth="1"/>
    <col min="9217" max="9217" width="5.42578125" bestFit="1" customWidth="1"/>
    <col min="9218" max="9218" width="29.42578125" bestFit="1" customWidth="1"/>
    <col min="9219" max="9219" width="18" bestFit="1" customWidth="1"/>
    <col min="9220" max="9225" width="15.28515625" bestFit="1" customWidth="1"/>
    <col min="9226" max="9231" width="14.28515625" bestFit="1" customWidth="1"/>
    <col min="9232" max="9240" width="14.28515625" customWidth="1"/>
    <col min="9241" max="9291" width="13.28515625" customWidth="1"/>
    <col min="9292" max="9293" width="11.5703125" customWidth="1"/>
    <col min="9294" max="9294" width="11.5703125" bestFit="1" customWidth="1"/>
    <col min="9295" max="9296" width="11.5703125" customWidth="1"/>
    <col min="9297" max="9318" width="13.28515625" customWidth="1"/>
    <col min="9319" max="9471" width="14.28515625" customWidth="1"/>
    <col min="9473" max="9473" width="5.42578125" bestFit="1" customWidth="1"/>
    <col min="9474" max="9474" width="29.42578125" bestFit="1" customWidth="1"/>
    <col min="9475" max="9475" width="18" bestFit="1" customWidth="1"/>
    <col min="9476" max="9481" width="15.28515625" bestFit="1" customWidth="1"/>
    <col min="9482" max="9487" width="14.28515625" bestFit="1" customWidth="1"/>
    <col min="9488" max="9496" width="14.28515625" customWidth="1"/>
    <col min="9497" max="9547" width="13.28515625" customWidth="1"/>
    <col min="9548" max="9549" width="11.5703125" customWidth="1"/>
    <col min="9550" max="9550" width="11.5703125" bestFit="1" customWidth="1"/>
    <col min="9551" max="9552" width="11.5703125" customWidth="1"/>
    <col min="9553" max="9574" width="13.28515625" customWidth="1"/>
    <col min="9575" max="9727" width="14.28515625" customWidth="1"/>
    <col min="9729" max="9729" width="5.42578125" bestFit="1" customWidth="1"/>
    <col min="9730" max="9730" width="29.42578125" bestFit="1" customWidth="1"/>
    <col min="9731" max="9731" width="18" bestFit="1" customWidth="1"/>
    <col min="9732" max="9737" width="15.28515625" bestFit="1" customWidth="1"/>
    <col min="9738" max="9743" width="14.28515625" bestFit="1" customWidth="1"/>
    <col min="9744" max="9752" width="14.28515625" customWidth="1"/>
    <col min="9753" max="9803" width="13.28515625" customWidth="1"/>
    <col min="9804" max="9805" width="11.5703125" customWidth="1"/>
    <col min="9806" max="9806" width="11.5703125" bestFit="1" customWidth="1"/>
    <col min="9807" max="9808" width="11.5703125" customWidth="1"/>
    <col min="9809" max="9830" width="13.28515625" customWidth="1"/>
    <col min="9831" max="9983" width="14.28515625" customWidth="1"/>
    <col min="9985" max="9985" width="5.42578125" bestFit="1" customWidth="1"/>
    <col min="9986" max="9986" width="29.42578125" bestFit="1" customWidth="1"/>
    <col min="9987" max="9987" width="18" bestFit="1" customWidth="1"/>
    <col min="9988" max="9993" width="15.28515625" bestFit="1" customWidth="1"/>
    <col min="9994" max="9999" width="14.28515625" bestFit="1" customWidth="1"/>
    <col min="10000" max="10008" width="14.28515625" customWidth="1"/>
    <col min="10009" max="10059" width="13.28515625" customWidth="1"/>
    <col min="10060" max="10061" width="11.5703125" customWidth="1"/>
    <col min="10062" max="10062" width="11.5703125" bestFit="1" customWidth="1"/>
    <col min="10063" max="10064" width="11.5703125" customWidth="1"/>
    <col min="10065" max="10086" width="13.28515625" customWidth="1"/>
    <col min="10087" max="10239" width="14.28515625" customWidth="1"/>
    <col min="10241" max="10241" width="5.42578125" bestFit="1" customWidth="1"/>
    <col min="10242" max="10242" width="29.42578125" bestFit="1" customWidth="1"/>
    <col min="10243" max="10243" width="18" bestFit="1" customWidth="1"/>
    <col min="10244" max="10249" width="15.28515625" bestFit="1" customWidth="1"/>
    <col min="10250" max="10255" width="14.28515625" bestFit="1" customWidth="1"/>
    <col min="10256" max="10264" width="14.28515625" customWidth="1"/>
    <col min="10265" max="10315" width="13.28515625" customWidth="1"/>
    <col min="10316" max="10317" width="11.5703125" customWidth="1"/>
    <col min="10318" max="10318" width="11.5703125" bestFit="1" customWidth="1"/>
    <col min="10319" max="10320" width="11.5703125" customWidth="1"/>
    <col min="10321" max="10342" width="13.28515625" customWidth="1"/>
    <col min="10343" max="10495" width="14.28515625" customWidth="1"/>
    <col min="10497" max="10497" width="5.42578125" bestFit="1" customWidth="1"/>
    <col min="10498" max="10498" width="29.42578125" bestFit="1" customWidth="1"/>
    <col min="10499" max="10499" width="18" bestFit="1" customWidth="1"/>
    <col min="10500" max="10505" width="15.28515625" bestFit="1" customWidth="1"/>
    <col min="10506" max="10511" width="14.28515625" bestFit="1" customWidth="1"/>
    <col min="10512" max="10520" width="14.28515625" customWidth="1"/>
    <col min="10521" max="10571" width="13.28515625" customWidth="1"/>
    <col min="10572" max="10573" width="11.5703125" customWidth="1"/>
    <col min="10574" max="10574" width="11.5703125" bestFit="1" customWidth="1"/>
    <col min="10575" max="10576" width="11.5703125" customWidth="1"/>
    <col min="10577" max="10598" width="13.28515625" customWidth="1"/>
    <col min="10599" max="10751" width="14.28515625" customWidth="1"/>
    <col min="10753" max="10753" width="5.42578125" bestFit="1" customWidth="1"/>
    <col min="10754" max="10754" width="29.42578125" bestFit="1" customWidth="1"/>
    <col min="10755" max="10755" width="18" bestFit="1" customWidth="1"/>
    <col min="10756" max="10761" width="15.28515625" bestFit="1" customWidth="1"/>
    <col min="10762" max="10767" width="14.28515625" bestFit="1" customWidth="1"/>
    <col min="10768" max="10776" width="14.28515625" customWidth="1"/>
    <col min="10777" max="10827" width="13.28515625" customWidth="1"/>
    <col min="10828" max="10829" width="11.5703125" customWidth="1"/>
    <col min="10830" max="10830" width="11.5703125" bestFit="1" customWidth="1"/>
    <col min="10831" max="10832" width="11.5703125" customWidth="1"/>
    <col min="10833" max="10854" width="13.28515625" customWidth="1"/>
    <col min="10855" max="11007" width="14.28515625" customWidth="1"/>
    <col min="11009" max="11009" width="5.42578125" bestFit="1" customWidth="1"/>
    <col min="11010" max="11010" width="29.42578125" bestFit="1" customWidth="1"/>
    <col min="11011" max="11011" width="18" bestFit="1" customWidth="1"/>
    <col min="11012" max="11017" width="15.28515625" bestFit="1" customWidth="1"/>
    <col min="11018" max="11023" width="14.28515625" bestFit="1" customWidth="1"/>
    <col min="11024" max="11032" width="14.28515625" customWidth="1"/>
    <col min="11033" max="11083" width="13.28515625" customWidth="1"/>
    <col min="11084" max="11085" width="11.5703125" customWidth="1"/>
    <col min="11086" max="11086" width="11.5703125" bestFit="1" customWidth="1"/>
    <col min="11087" max="11088" width="11.5703125" customWidth="1"/>
    <col min="11089" max="11110" width="13.28515625" customWidth="1"/>
    <col min="11111" max="11263" width="14.28515625" customWidth="1"/>
    <col min="11265" max="11265" width="5.42578125" bestFit="1" customWidth="1"/>
    <col min="11266" max="11266" width="29.42578125" bestFit="1" customWidth="1"/>
    <col min="11267" max="11267" width="18" bestFit="1" customWidth="1"/>
    <col min="11268" max="11273" width="15.28515625" bestFit="1" customWidth="1"/>
    <col min="11274" max="11279" width="14.28515625" bestFit="1" customWidth="1"/>
    <col min="11280" max="11288" width="14.28515625" customWidth="1"/>
    <col min="11289" max="11339" width="13.28515625" customWidth="1"/>
    <col min="11340" max="11341" width="11.5703125" customWidth="1"/>
    <col min="11342" max="11342" width="11.5703125" bestFit="1" customWidth="1"/>
    <col min="11343" max="11344" width="11.5703125" customWidth="1"/>
    <col min="11345" max="11366" width="13.28515625" customWidth="1"/>
    <col min="11367" max="11519" width="14.28515625" customWidth="1"/>
    <col min="11521" max="11521" width="5.42578125" bestFit="1" customWidth="1"/>
    <col min="11522" max="11522" width="29.42578125" bestFit="1" customWidth="1"/>
    <col min="11523" max="11523" width="18" bestFit="1" customWidth="1"/>
    <col min="11524" max="11529" width="15.28515625" bestFit="1" customWidth="1"/>
    <col min="11530" max="11535" width="14.28515625" bestFit="1" customWidth="1"/>
    <col min="11536" max="11544" width="14.28515625" customWidth="1"/>
    <col min="11545" max="11595" width="13.28515625" customWidth="1"/>
    <col min="11596" max="11597" width="11.5703125" customWidth="1"/>
    <col min="11598" max="11598" width="11.5703125" bestFit="1" customWidth="1"/>
    <col min="11599" max="11600" width="11.5703125" customWidth="1"/>
    <col min="11601" max="11622" width="13.28515625" customWidth="1"/>
    <col min="11623" max="11775" width="14.28515625" customWidth="1"/>
    <col min="11777" max="11777" width="5.42578125" bestFit="1" customWidth="1"/>
    <col min="11778" max="11778" width="29.42578125" bestFit="1" customWidth="1"/>
    <col min="11779" max="11779" width="18" bestFit="1" customWidth="1"/>
    <col min="11780" max="11785" width="15.28515625" bestFit="1" customWidth="1"/>
    <col min="11786" max="11791" width="14.28515625" bestFit="1" customWidth="1"/>
    <col min="11792" max="11800" width="14.28515625" customWidth="1"/>
    <col min="11801" max="11851" width="13.28515625" customWidth="1"/>
    <col min="11852" max="11853" width="11.5703125" customWidth="1"/>
    <col min="11854" max="11854" width="11.5703125" bestFit="1" customWidth="1"/>
    <col min="11855" max="11856" width="11.5703125" customWidth="1"/>
    <col min="11857" max="11878" width="13.28515625" customWidth="1"/>
    <col min="11879" max="12031" width="14.28515625" customWidth="1"/>
    <col min="12033" max="12033" width="5.42578125" bestFit="1" customWidth="1"/>
    <col min="12034" max="12034" width="29.42578125" bestFit="1" customWidth="1"/>
    <col min="12035" max="12035" width="18" bestFit="1" customWidth="1"/>
    <col min="12036" max="12041" width="15.28515625" bestFit="1" customWidth="1"/>
    <col min="12042" max="12047" width="14.28515625" bestFit="1" customWidth="1"/>
    <col min="12048" max="12056" width="14.28515625" customWidth="1"/>
    <col min="12057" max="12107" width="13.28515625" customWidth="1"/>
    <col min="12108" max="12109" width="11.5703125" customWidth="1"/>
    <col min="12110" max="12110" width="11.5703125" bestFit="1" customWidth="1"/>
    <col min="12111" max="12112" width="11.5703125" customWidth="1"/>
    <col min="12113" max="12134" width="13.28515625" customWidth="1"/>
    <col min="12135" max="12287" width="14.28515625" customWidth="1"/>
    <col min="12289" max="12289" width="5.42578125" bestFit="1" customWidth="1"/>
    <col min="12290" max="12290" width="29.42578125" bestFit="1" customWidth="1"/>
    <col min="12291" max="12291" width="18" bestFit="1" customWidth="1"/>
    <col min="12292" max="12297" width="15.28515625" bestFit="1" customWidth="1"/>
    <col min="12298" max="12303" width="14.28515625" bestFit="1" customWidth="1"/>
    <col min="12304" max="12312" width="14.28515625" customWidth="1"/>
    <col min="12313" max="12363" width="13.28515625" customWidth="1"/>
    <col min="12364" max="12365" width="11.5703125" customWidth="1"/>
    <col min="12366" max="12366" width="11.5703125" bestFit="1" customWidth="1"/>
    <col min="12367" max="12368" width="11.5703125" customWidth="1"/>
    <col min="12369" max="12390" width="13.28515625" customWidth="1"/>
    <col min="12391" max="12543" width="14.28515625" customWidth="1"/>
    <col min="12545" max="12545" width="5.42578125" bestFit="1" customWidth="1"/>
    <col min="12546" max="12546" width="29.42578125" bestFit="1" customWidth="1"/>
    <col min="12547" max="12547" width="18" bestFit="1" customWidth="1"/>
    <col min="12548" max="12553" width="15.28515625" bestFit="1" customWidth="1"/>
    <col min="12554" max="12559" width="14.28515625" bestFit="1" customWidth="1"/>
    <col min="12560" max="12568" width="14.28515625" customWidth="1"/>
    <col min="12569" max="12619" width="13.28515625" customWidth="1"/>
    <col min="12620" max="12621" width="11.5703125" customWidth="1"/>
    <col min="12622" max="12622" width="11.5703125" bestFit="1" customWidth="1"/>
    <col min="12623" max="12624" width="11.5703125" customWidth="1"/>
    <col min="12625" max="12646" width="13.28515625" customWidth="1"/>
    <col min="12647" max="12799" width="14.28515625" customWidth="1"/>
    <col min="12801" max="12801" width="5.42578125" bestFit="1" customWidth="1"/>
    <col min="12802" max="12802" width="29.42578125" bestFit="1" customWidth="1"/>
    <col min="12803" max="12803" width="18" bestFit="1" customWidth="1"/>
    <col min="12804" max="12809" width="15.28515625" bestFit="1" customWidth="1"/>
    <col min="12810" max="12815" width="14.28515625" bestFit="1" customWidth="1"/>
    <col min="12816" max="12824" width="14.28515625" customWidth="1"/>
    <col min="12825" max="12875" width="13.28515625" customWidth="1"/>
    <col min="12876" max="12877" width="11.5703125" customWidth="1"/>
    <col min="12878" max="12878" width="11.5703125" bestFit="1" customWidth="1"/>
    <col min="12879" max="12880" width="11.5703125" customWidth="1"/>
    <col min="12881" max="12902" width="13.28515625" customWidth="1"/>
    <col min="12903" max="13055" width="14.28515625" customWidth="1"/>
    <col min="13057" max="13057" width="5.42578125" bestFit="1" customWidth="1"/>
    <col min="13058" max="13058" width="29.42578125" bestFit="1" customWidth="1"/>
    <col min="13059" max="13059" width="18" bestFit="1" customWidth="1"/>
    <col min="13060" max="13065" width="15.28515625" bestFit="1" customWidth="1"/>
    <col min="13066" max="13071" width="14.28515625" bestFit="1" customWidth="1"/>
    <col min="13072" max="13080" width="14.28515625" customWidth="1"/>
    <col min="13081" max="13131" width="13.28515625" customWidth="1"/>
    <col min="13132" max="13133" width="11.5703125" customWidth="1"/>
    <col min="13134" max="13134" width="11.5703125" bestFit="1" customWidth="1"/>
    <col min="13135" max="13136" width="11.5703125" customWidth="1"/>
    <col min="13137" max="13158" width="13.28515625" customWidth="1"/>
    <col min="13159" max="13311" width="14.28515625" customWidth="1"/>
    <col min="13313" max="13313" width="5.42578125" bestFit="1" customWidth="1"/>
    <col min="13314" max="13314" width="29.42578125" bestFit="1" customWidth="1"/>
    <col min="13315" max="13315" width="18" bestFit="1" customWidth="1"/>
    <col min="13316" max="13321" width="15.28515625" bestFit="1" customWidth="1"/>
    <col min="13322" max="13327" width="14.28515625" bestFit="1" customWidth="1"/>
    <col min="13328" max="13336" width="14.28515625" customWidth="1"/>
    <col min="13337" max="13387" width="13.28515625" customWidth="1"/>
    <col min="13388" max="13389" width="11.5703125" customWidth="1"/>
    <col min="13390" max="13390" width="11.5703125" bestFit="1" customWidth="1"/>
    <col min="13391" max="13392" width="11.5703125" customWidth="1"/>
    <col min="13393" max="13414" width="13.28515625" customWidth="1"/>
    <col min="13415" max="13567" width="14.28515625" customWidth="1"/>
    <col min="13569" max="13569" width="5.42578125" bestFit="1" customWidth="1"/>
    <col min="13570" max="13570" width="29.42578125" bestFit="1" customWidth="1"/>
    <col min="13571" max="13571" width="18" bestFit="1" customWidth="1"/>
    <col min="13572" max="13577" width="15.28515625" bestFit="1" customWidth="1"/>
    <col min="13578" max="13583" width="14.28515625" bestFit="1" customWidth="1"/>
    <col min="13584" max="13592" width="14.28515625" customWidth="1"/>
    <col min="13593" max="13643" width="13.28515625" customWidth="1"/>
    <col min="13644" max="13645" width="11.5703125" customWidth="1"/>
    <col min="13646" max="13646" width="11.5703125" bestFit="1" customWidth="1"/>
    <col min="13647" max="13648" width="11.5703125" customWidth="1"/>
    <col min="13649" max="13670" width="13.28515625" customWidth="1"/>
    <col min="13671" max="13823" width="14.28515625" customWidth="1"/>
    <col min="13825" max="13825" width="5.42578125" bestFit="1" customWidth="1"/>
    <col min="13826" max="13826" width="29.42578125" bestFit="1" customWidth="1"/>
    <col min="13827" max="13827" width="18" bestFit="1" customWidth="1"/>
    <col min="13828" max="13833" width="15.28515625" bestFit="1" customWidth="1"/>
    <col min="13834" max="13839" width="14.28515625" bestFit="1" customWidth="1"/>
    <col min="13840" max="13848" width="14.28515625" customWidth="1"/>
    <col min="13849" max="13899" width="13.28515625" customWidth="1"/>
    <col min="13900" max="13901" width="11.5703125" customWidth="1"/>
    <col min="13902" max="13902" width="11.5703125" bestFit="1" customWidth="1"/>
    <col min="13903" max="13904" width="11.5703125" customWidth="1"/>
    <col min="13905" max="13926" width="13.28515625" customWidth="1"/>
    <col min="13927" max="14079" width="14.28515625" customWidth="1"/>
    <col min="14081" max="14081" width="5.42578125" bestFit="1" customWidth="1"/>
    <col min="14082" max="14082" width="29.42578125" bestFit="1" customWidth="1"/>
    <col min="14083" max="14083" width="18" bestFit="1" customWidth="1"/>
    <col min="14084" max="14089" width="15.28515625" bestFit="1" customWidth="1"/>
    <col min="14090" max="14095" width="14.28515625" bestFit="1" customWidth="1"/>
    <col min="14096" max="14104" width="14.28515625" customWidth="1"/>
    <col min="14105" max="14155" width="13.28515625" customWidth="1"/>
    <col min="14156" max="14157" width="11.5703125" customWidth="1"/>
    <col min="14158" max="14158" width="11.5703125" bestFit="1" customWidth="1"/>
    <col min="14159" max="14160" width="11.5703125" customWidth="1"/>
    <col min="14161" max="14182" width="13.28515625" customWidth="1"/>
    <col min="14183" max="14335" width="14.28515625" customWidth="1"/>
    <col min="14337" max="14337" width="5.42578125" bestFit="1" customWidth="1"/>
    <col min="14338" max="14338" width="29.42578125" bestFit="1" customWidth="1"/>
    <col min="14339" max="14339" width="18" bestFit="1" customWidth="1"/>
    <col min="14340" max="14345" width="15.28515625" bestFit="1" customWidth="1"/>
    <col min="14346" max="14351" width="14.28515625" bestFit="1" customWidth="1"/>
    <col min="14352" max="14360" width="14.28515625" customWidth="1"/>
    <col min="14361" max="14411" width="13.28515625" customWidth="1"/>
    <col min="14412" max="14413" width="11.5703125" customWidth="1"/>
    <col min="14414" max="14414" width="11.5703125" bestFit="1" customWidth="1"/>
    <col min="14415" max="14416" width="11.5703125" customWidth="1"/>
    <col min="14417" max="14438" width="13.28515625" customWidth="1"/>
    <col min="14439" max="14591" width="14.28515625" customWidth="1"/>
    <col min="14593" max="14593" width="5.42578125" bestFit="1" customWidth="1"/>
    <col min="14594" max="14594" width="29.42578125" bestFit="1" customWidth="1"/>
    <col min="14595" max="14595" width="18" bestFit="1" customWidth="1"/>
    <col min="14596" max="14601" width="15.28515625" bestFit="1" customWidth="1"/>
    <col min="14602" max="14607" width="14.28515625" bestFit="1" customWidth="1"/>
    <col min="14608" max="14616" width="14.28515625" customWidth="1"/>
    <col min="14617" max="14667" width="13.28515625" customWidth="1"/>
    <col min="14668" max="14669" width="11.5703125" customWidth="1"/>
    <col min="14670" max="14670" width="11.5703125" bestFit="1" customWidth="1"/>
    <col min="14671" max="14672" width="11.5703125" customWidth="1"/>
    <col min="14673" max="14694" width="13.28515625" customWidth="1"/>
    <col min="14695" max="14847" width="14.28515625" customWidth="1"/>
    <col min="14849" max="14849" width="5.42578125" bestFit="1" customWidth="1"/>
    <col min="14850" max="14850" width="29.42578125" bestFit="1" customWidth="1"/>
    <col min="14851" max="14851" width="18" bestFit="1" customWidth="1"/>
    <col min="14852" max="14857" width="15.28515625" bestFit="1" customWidth="1"/>
    <col min="14858" max="14863" width="14.28515625" bestFit="1" customWidth="1"/>
    <col min="14864" max="14872" width="14.28515625" customWidth="1"/>
    <col min="14873" max="14923" width="13.28515625" customWidth="1"/>
    <col min="14924" max="14925" width="11.5703125" customWidth="1"/>
    <col min="14926" max="14926" width="11.5703125" bestFit="1" customWidth="1"/>
    <col min="14927" max="14928" width="11.5703125" customWidth="1"/>
    <col min="14929" max="14950" width="13.28515625" customWidth="1"/>
    <col min="14951" max="15103" width="14.28515625" customWidth="1"/>
    <col min="15105" max="15105" width="5.42578125" bestFit="1" customWidth="1"/>
    <col min="15106" max="15106" width="29.42578125" bestFit="1" customWidth="1"/>
    <col min="15107" max="15107" width="18" bestFit="1" customWidth="1"/>
    <col min="15108" max="15113" width="15.28515625" bestFit="1" customWidth="1"/>
    <col min="15114" max="15119" width="14.28515625" bestFit="1" customWidth="1"/>
    <col min="15120" max="15128" width="14.28515625" customWidth="1"/>
    <col min="15129" max="15179" width="13.28515625" customWidth="1"/>
    <col min="15180" max="15181" width="11.5703125" customWidth="1"/>
    <col min="15182" max="15182" width="11.5703125" bestFit="1" customWidth="1"/>
    <col min="15183" max="15184" width="11.5703125" customWidth="1"/>
    <col min="15185" max="15206" width="13.28515625" customWidth="1"/>
    <col min="15207" max="15359" width="14.28515625" customWidth="1"/>
    <col min="15361" max="15361" width="5.42578125" bestFit="1" customWidth="1"/>
    <col min="15362" max="15362" width="29.42578125" bestFit="1" customWidth="1"/>
    <col min="15363" max="15363" width="18" bestFit="1" customWidth="1"/>
    <col min="15364" max="15369" width="15.28515625" bestFit="1" customWidth="1"/>
    <col min="15370" max="15375" width="14.28515625" bestFit="1" customWidth="1"/>
    <col min="15376" max="15384" width="14.28515625" customWidth="1"/>
    <col min="15385" max="15435" width="13.28515625" customWidth="1"/>
    <col min="15436" max="15437" width="11.5703125" customWidth="1"/>
    <col min="15438" max="15438" width="11.5703125" bestFit="1" customWidth="1"/>
    <col min="15439" max="15440" width="11.5703125" customWidth="1"/>
    <col min="15441" max="15462" width="13.28515625" customWidth="1"/>
    <col min="15463" max="15615" width="14.28515625" customWidth="1"/>
    <col min="15617" max="15617" width="5.42578125" bestFit="1" customWidth="1"/>
    <col min="15618" max="15618" width="29.42578125" bestFit="1" customWidth="1"/>
    <col min="15619" max="15619" width="18" bestFit="1" customWidth="1"/>
    <col min="15620" max="15625" width="15.28515625" bestFit="1" customWidth="1"/>
    <col min="15626" max="15631" width="14.28515625" bestFit="1" customWidth="1"/>
    <col min="15632" max="15640" width="14.28515625" customWidth="1"/>
    <col min="15641" max="15691" width="13.28515625" customWidth="1"/>
    <col min="15692" max="15693" width="11.5703125" customWidth="1"/>
    <col min="15694" max="15694" width="11.5703125" bestFit="1" customWidth="1"/>
    <col min="15695" max="15696" width="11.5703125" customWidth="1"/>
    <col min="15697" max="15718" width="13.28515625" customWidth="1"/>
    <col min="15719" max="15871" width="14.28515625" customWidth="1"/>
    <col min="15873" max="15873" width="5.42578125" bestFit="1" customWidth="1"/>
    <col min="15874" max="15874" width="29.42578125" bestFit="1" customWidth="1"/>
    <col min="15875" max="15875" width="18" bestFit="1" customWidth="1"/>
    <col min="15876" max="15881" width="15.28515625" bestFit="1" customWidth="1"/>
    <col min="15882" max="15887" width="14.28515625" bestFit="1" customWidth="1"/>
    <col min="15888" max="15896" width="14.28515625" customWidth="1"/>
    <col min="15897" max="15947" width="13.28515625" customWidth="1"/>
    <col min="15948" max="15949" width="11.5703125" customWidth="1"/>
    <col min="15950" max="15950" width="11.5703125" bestFit="1" customWidth="1"/>
    <col min="15951" max="15952" width="11.5703125" customWidth="1"/>
    <col min="15953" max="15974" width="13.28515625" customWidth="1"/>
    <col min="15975" max="16127" width="14.28515625" customWidth="1"/>
    <col min="16129" max="16129" width="5.42578125" bestFit="1" customWidth="1"/>
    <col min="16130" max="16130" width="29.42578125" bestFit="1" customWidth="1"/>
    <col min="16131" max="16131" width="18" bestFit="1" customWidth="1"/>
    <col min="16132" max="16137" width="15.28515625" bestFit="1" customWidth="1"/>
    <col min="16138" max="16143" width="14.28515625" bestFit="1" customWidth="1"/>
    <col min="16144" max="16152" width="14.28515625" customWidth="1"/>
    <col min="16153" max="16203" width="13.28515625" customWidth="1"/>
    <col min="16204" max="16205" width="11.5703125" customWidth="1"/>
    <col min="16206" max="16206" width="11.5703125" bestFit="1" customWidth="1"/>
    <col min="16207" max="16208" width="11.5703125" customWidth="1"/>
    <col min="16209" max="16230" width="13.28515625" customWidth="1"/>
    <col min="16231" max="16383" width="14.28515625" customWidth="1"/>
  </cols>
  <sheetData>
    <row r="1" spans="1:423">
      <c r="A1" s="90" t="s">
        <v>595</v>
      </c>
      <c r="B1" s="90"/>
      <c r="C1" s="90"/>
      <c r="D1" s="90"/>
      <c r="E1" s="90"/>
    </row>
    <row r="2" spans="1:423">
      <c r="A2" s="1"/>
      <c r="B2" s="1"/>
      <c r="C2" s="2"/>
      <c r="D2" s="1"/>
      <c r="E2" s="1"/>
    </row>
    <row r="3" spans="1:423">
      <c r="A3" s="90" t="s">
        <v>546</v>
      </c>
      <c r="B3" s="90"/>
      <c r="C3" s="90"/>
      <c r="D3" s="90"/>
      <c r="E3" s="90"/>
    </row>
    <row r="4" spans="1:423">
      <c r="A4" s="21"/>
      <c r="B4" s="21"/>
      <c r="C4" s="21"/>
      <c r="D4" s="21"/>
      <c r="E4" s="21"/>
    </row>
    <row r="5" spans="1:423">
      <c r="A5" s="21"/>
      <c r="B5" s="21" t="s">
        <v>442</v>
      </c>
      <c r="C5" s="22">
        <f>LUMINARIAS!A24</f>
        <v>21619</v>
      </c>
      <c r="D5" s="21"/>
      <c r="E5" s="21"/>
    </row>
    <row r="6" spans="1:423">
      <c r="A6" s="1"/>
      <c r="B6" s="1"/>
      <c r="C6" s="2"/>
      <c r="D6" s="1"/>
      <c r="E6" s="1"/>
    </row>
    <row r="7" spans="1:423" s="4" customFormat="1">
      <c r="A7" s="91" t="s">
        <v>0</v>
      </c>
      <c r="B7" s="91"/>
      <c r="C7" s="3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  <c r="S7" s="4" t="s">
        <v>17</v>
      </c>
      <c r="T7" s="4" t="s">
        <v>18</v>
      </c>
      <c r="U7" s="4" t="s">
        <v>19</v>
      </c>
      <c r="V7" s="4" t="s">
        <v>20</v>
      </c>
      <c r="W7" s="4" t="s">
        <v>21</v>
      </c>
      <c r="X7" s="4" t="s">
        <v>22</v>
      </c>
      <c r="Y7" s="4" t="s">
        <v>23</v>
      </c>
      <c r="Z7" s="4" t="s">
        <v>24</v>
      </c>
      <c r="AA7" s="4" t="s">
        <v>25</v>
      </c>
      <c r="AB7" s="4" t="s">
        <v>26</v>
      </c>
      <c r="AC7" s="4" t="s">
        <v>27</v>
      </c>
      <c r="AD7" s="4" t="s">
        <v>28</v>
      </c>
      <c r="AE7" s="4" t="s">
        <v>29</v>
      </c>
      <c r="AF7" s="4" t="s">
        <v>30</v>
      </c>
      <c r="AG7" s="4" t="s">
        <v>31</v>
      </c>
      <c r="AH7" s="4" t="s">
        <v>32</v>
      </c>
      <c r="AI7" s="4" t="s">
        <v>33</v>
      </c>
      <c r="AJ7" s="4" t="s">
        <v>34</v>
      </c>
      <c r="AK7" s="4" t="s">
        <v>35</v>
      </c>
      <c r="AL7" s="4" t="s">
        <v>36</v>
      </c>
      <c r="AM7" s="4" t="s">
        <v>37</v>
      </c>
      <c r="AN7" s="4" t="s">
        <v>38</v>
      </c>
      <c r="AO7" s="4" t="s">
        <v>39</v>
      </c>
      <c r="AP7" s="4" t="s">
        <v>40</v>
      </c>
      <c r="AQ7" s="4" t="s">
        <v>41</v>
      </c>
      <c r="AR7" s="4" t="s">
        <v>42</v>
      </c>
      <c r="AS7" s="4" t="s">
        <v>43</v>
      </c>
      <c r="AT7" s="4" t="s">
        <v>44</v>
      </c>
      <c r="AU7" s="4" t="s">
        <v>45</v>
      </c>
      <c r="AV7" s="4" t="s">
        <v>46</v>
      </c>
      <c r="AW7" s="4" t="s">
        <v>47</v>
      </c>
      <c r="AX7" s="4" t="s">
        <v>48</v>
      </c>
      <c r="AY7" s="4" t="s">
        <v>49</v>
      </c>
      <c r="AZ7" s="4" t="s">
        <v>50</v>
      </c>
      <c r="BA7" s="4" t="s">
        <v>51</v>
      </c>
      <c r="BB7" s="4" t="s">
        <v>52</v>
      </c>
      <c r="BC7" s="4" t="s">
        <v>53</v>
      </c>
      <c r="BD7" s="4" t="s">
        <v>54</v>
      </c>
      <c r="BE7" s="4" t="s">
        <v>55</v>
      </c>
      <c r="BF7" s="4" t="s">
        <v>56</v>
      </c>
      <c r="BG7" s="4" t="s">
        <v>57</v>
      </c>
      <c r="BH7" s="4" t="s">
        <v>58</v>
      </c>
      <c r="BI7" s="4" t="s">
        <v>59</v>
      </c>
      <c r="BJ7" s="4" t="s">
        <v>60</v>
      </c>
      <c r="BK7" s="4" t="s">
        <v>61</v>
      </c>
      <c r="BL7" s="4" t="s">
        <v>62</v>
      </c>
      <c r="BM7" s="4" t="s">
        <v>63</v>
      </c>
      <c r="BN7" s="4" t="s">
        <v>64</v>
      </c>
      <c r="BO7" s="4" t="s">
        <v>65</v>
      </c>
      <c r="BP7" s="4" t="s">
        <v>66</v>
      </c>
      <c r="BQ7" s="4" t="s">
        <v>67</v>
      </c>
      <c r="BR7" s="4" t="s">
        <v>68</v>
      </c>
      <c r="BS7" s="4" t="s">
        <v>69</v>
      </c>
      <c r="BT7" s="4" t="s">
        <v>70</v>
      </c>
      <c r="BU7" s="4" t="s">
        <v>71</v>
      </c>
      <c r="BV7" s="4" t="s">
        <v>72</v>
      </c>
      <c r="BW7" s="4" t="s">
        <v>73</v>
      </c>
      <c r="BX7" s="4" t="s">
        <v>74</v>
      </c>
      <c r="BY7" s="4" t="s">
        <v>75</v>
      </c>
      <c r="BZ7" s="4" t="s">
        <v>76</v>
      </c>
      <c r="CA7" s="4" t="s">
        <v>77</v>
      </c>
      <c r="CB7" s="4" t="s">
        <v>78</v>
      </c>
      <c r="CC7" s="4" t="s">
        <v>79</v>
      </c>
      <c r="CD7" s="4" t="s">
        <v>80</v>
      </c>
      <c r="CE7" s="4" t="s">
        <v>81</v>
      </c>
      <c r="CF7" s="4" t="s">
        <v>82</v>
      </c>
      <c r="CG7" s="4" t="s">
        <v>83</v>
      </c>
      <c r="CH7" s="4" t="s">
        <v>84</v>
      </c>
      <c r="CI7" s="4" t="s">
        <v>85</v>
      </c>
      <c r="CJ7" s="4" t="s">
        <v>86</v>
      </c>
      <c r="CK7" s="4" t="s">
        <v>87</v>
      </c>
      <c r="CL7" s="4" t="s">
        <v>88</v>
      </c>
      <c r="CM7" s="4" t="s">
        <v>89</v>
      </c>
      <c r="CN7" s="4" t="s">
        <v>90</v>
      </c>
      <c r="CO7" s="4" t="s">
        <v>91</v>
      </c>
      <c r="CP7" s="4" t="s">
        <v>92</v>
      </c>
      <c r="CQ7" s="4" t="s">
        <v>93</v>
      </c>
      <c r="CR7" s="4" t="s">
        <v>94</v>
      </c>
      <c r="CS7" s="4" t="s">
        <v>95</v>
      </c>
      <c r="CT7" s="4" t="s">
        <v>96</v>
      </c>
      <c r="CU7" s="4" t="s">
        <v>97</v>
      </c>
      <c r="CV7" s="4" t="s">
        <v>98</v>
      </c>
      <c r="CW7" s="4" t="s">
        <v>99</v>
      </c>
      <c r="CX7" s="4" t="s">
        <v>100</v>
      </c>
      <c r="CY7" s="4" t="s">
        <v>101</v>
      </c>
      <c r="CZ7" s="4" t="s">
        <v>102</v>
      </c>
      <c r="DA7" s="4" t="s">
        <v>103</v>
      </c>
      <c r="DB7" s="4" t="s">
        <v>104</v>
      </c>
      <c r="DC7" s="4" t="s">
        <v>105</v>
      </c>
      <c r="DD7" s="4" t="s">
        <v>106</v>
      </c>
      <c r="DE7" s="4" t="s">
        <v>107</v>
      </c>
      <c r="DF7" s="4" t="s">
        <v>108</v>
      </c>
      <c r="DG7" s="4" t="s">
        <v>109</v>
      </c>
      <c r="DH7" s="4" t="s">
        <v>110</v>
      </c>
      <c r="DI7" s="4" t="s">
        <v>111</v>
      </c>
      <c r="DJ7" s="4" t="s">
        <v>112</v>
      </c>
      <c r="DK7" s="4" t="s">
        <v>113</v>
      </c>
      <c r="DL7" s="4" t="s">
        <v>114</v>
      </c>
      <c r="DM7" s="4" t="s">
        <v>115</v>
      </c>
      <c r="DN7" s="4" t="s">
        <v>116</v>
      </c>
      <c r="DO7" s="4" t="s">
        <v>117</v>
      </c>
      <c r="DP7" s="4" t="s">
        <v>118</v>
      </c>
      <c r="DQ7" s="4" t="s">
        <v>119</v>
      </c>
      <c r="DR7" s="4" t="s">
        <v>120</v>
      </c>
      <c r="DS7" s="4" t="s">
        <v>121</v>
      </c>
      <c r="DT7" s="4" t="s">
        <v>122</v>
      </c>
      <c r="DU7" s="4" t="s">
        <v>123</v>
      </c>
      <c r="DV7" s="4" t="s">
        <v>124</v>
      </c>
      <c r="DW7" s="4" t="s">
        <v>125</v>
      </c>
      <c r="DX7" s="4" t="s">
        <v>126</v>
      </c>
      <c r="DY7" s="4" t="s">
        <v>127</v>
      </c>
      <c r="DZ7" s="4" t="s">
        <v>128</v>
      </c>
      <c r="EA7" s="4" t="s">
        <v>129</v>
      </c>
      <c r="EB7" s="4" t="s">
        <v>130</v>
      </c>
      <c r="EC7" s="4" t="s">
        <v>131</v>
      </c>
      <c r="ED7" s="4" t="s">
        <v>132</v>
      </c>
      <c r="EE7" s="4" t="s">
        <v>133</v>
      </c>
      <c r="EF7" s="4" t="s">
        <v>134</v>
      </c>
      <c r="EG7" s="4" t="s">
        <v>135</v>
      </c>
      <c r="EH7" s="4" t="s">
        <v>136</v>
      </c>
      <c r="EI7" s="4" t="s">
        <v>137</v>
      </c>
      <c r="EJ7" s="4" t="s">
        <v>138</v>
      </c>
      <c r="EK7" s="4" t="s">
        <v>139</v>
      </c>
      <c r="EL7" s="4" t="s">
        <v>140</v>
      </c>
      <c r="EM7" s="4" t="s">
        <v>141</v>
      </c>
      <c r="EN7" s="4" t="s">
        <v>142</v>
      </c>
      <c r="EO7" s="4" t="s">
        <v>143</v>
      </c>
      <c r="EP7" s="4" t="s">
        <v>144</v>
      </c>
      <c r="EQ7" s="4" t="s">
        <v>145</v>
      </c>
      <c r="ER7" s="4" t="s">
        <v>146</v>
      </c>
      <c r="ES7" s="4" t="s">
        <v>147</v>
      </c>
      <c r="ET7" s="4" t="s">
        <v>148</v>
      </c>
      <c r="EU7" s="4" t="s">
        <v>149</v>
      </c>
      <c r="EV7" s="4" t="s">
        <v>150</v>
      </c>
      <c r="EW7" s="4" t="s">
        <v>151</v>
      </c>
      <c r="EX7" s="4" t="s">
        <v>152</v>
      </c>
      <c r="EY7" s="4" t="s">
        <v>153</v>
      </c>
      <c r="EZ7" s="4" t="s">
        <v>154</v>
      </c>
      <c r="FA7" s="4" t="s">
        <v>155</v>
      </c>
      <c r="FB7" s="4" t="s">
        <v>156</v>
      </c>
      <c r="FC7" s="4" t="s">
        <v>157</v>
      </c>
      <c r="FD7" s="4" t="s">
        <v>158</v>
      </c>
      <c r="FE7" s="4" t="s">
        <v>159</v>
      </c>
      <c r="FF7" s="4" t="s">
        <v>160</v>
      </c>
      <c r="FG7" s="4" t="s">
        <v>161</v>
      </c>
      <c r="FH7" s="4" t="s">
        <v>162</v>
      </c>
      <c r="FI7" s="4" t="s">
        <v>163</v>
      </c>
      <c r="FJ7" s="4" t="s">
        <v>164</v>
      </c>
      <c r="FK7" s="4" t="s">
        <v>165</v>
      </c>
      <c r="FL7" s="4" t="s">
        <v>166</v>
      </c>
      <c r="FM7" s="4" t="s">
        <v>167</v>
      </c>
      <c r="FN7" s="4" t="s">
        <v>168</v>
      </c>
      <c r="FO7" s="4" t="s">
        <v>169</v>
      </c>
      <c r="FP7" s="4" t="s">
        <v>170</v>
      </c>
      <c r="FQ7" s="4" t="s">
        <v>171</v>
      </c>
      <c r="FR7" s="4" t="s">
        <v>172</v>
      </c>
      <c r="FS7" s="4" t="s">
        <v>173</v>
      </c>
      <c r="FT7" s="4" t="s">
        <v>174</v>
      </c>
      <c r="FU7" s="4" t="s">
        <v>175</v>
      </c>
      <c r="FV7" s="4" t="s">
        <v>176</v>
      </c>
      <c r="FW7" s="4" t="s">
        <v>177</v>
      </c>
      <c r="FX7" s="4" t="s">
        <v>178</v>
      </c>
      <c r="FY7" s="4" t="s">
        <v>179</v>
      </c>
      <c r="FZ7" s="4" t="s">
        <v>180</v>
      </c>
      <c r="GA7" s="4" t="s">
        <v>181</v>
      </c>
      <c r="GB7" s="4" t="s">
        <v>182</v>
      </c>
      <c r="GC7" s="4" t="s">
        <v>183</v>
      </c>
      <c r="GD7" s="4" t="s">
        <v>184</v>
      </c>
      <c r="GE7" s="4" t="s">
        <v>185</v>
      </c>
      <c r="GF7" s="4" t="s">
        <v>186</v>
      </c>
      <c r="GG7" s="4" t="s">
        <v>187</v>
      </c>
      <c r="GH7" s="4" t="s">
        <v>188</v>
      </c>
      <c r="GI7" s="4" t="s">
        <v>189</v>
      </c>
      <c r="GJ7" s="4" t="s">
        <v>190</v>
      </c>
      <c r="GK7" s="4" t="s">
        <v>191</v>
      </c>
      <c r="GL7" s="4" t="s">
        <v>192</v>
      </c>
      <c r="GM7" s="4" t="s">
        <v>193</v>
      </c>
      <c r="GN7" s="4" t="s">
        <v>194</v>
      </c>
      <c r="GO7" s="4" t="s">
        <v>195</v>
      </c>
      <c r="GP7" s="4" t="s">
        <v>196</v>
      </c>
      <c r="GQ7" s="4" t="s">
        <v>197</v>
      </c>
      <c r="GR7" s="4" t="s">
        <v>198</v>
      </c>
      <c r="GS7" s="4" t="s">
        <v>199</v>
      </c>
      <c r="GT7" s="4" t="s">
        <v>200</v>
      </c>
      <c r="GU7" s="4" t="s">
        <v>201</v>
      </c>
      <c r="GV7" s="4" t="s">
        <v>202</v>
      </c>
      <c r="GW7" s="4" t="s">
        <v>203</v>
      </c>
      <c r="GX7" s="4" t="s">
        <v>204</v>
      </c>
      <c r="GY7" s="4" t="s">
        <v>205</v>
      </c>
      <c r="GZ7" s="4" t="s">
        <v>206</v>
      </c>
      <c r="HA7" s="4" t="s">
        <v>207</v>
      </c>
      <c r="HB7" s="4" t="s">
        <v>208</v>
      </c>
      <c r="HC7" s="4" t="s">
        <v>209</v>
      </c>
      <c r="HD7" s="4" t="s">
        <v>210</v>
      </c>
      <c r="HE7" s="4" t="s">
        <v>211</v>
      </c>
      <c r="HF7" s="4" t="s">
        <v>212</v>
      </c>
      <c r="HG7" s="4" t="s">
        <v>213</v>
      </c>
      <c r="HH7" s="4" t="s">
        <v>214</v>
      </c>
      <c r="HI7" s="4" t="s">
        <v>215</v>
      </c>
      <c r="HJ7" s="4" t="s">
        <v>216</v>
      </c>
      <c r="HK7" s="4" t="s">
        <v>217</v>
      </c>
      <c r="HL7" s="4" t="s">
        <v>218</v>
      </c>
      <c r="HM7" s="4" t="s">
        <v>219</v>
      </c>
      <c r="HN7" s="4" t="s">
        <v>220</v>
      </c>
      <c r="HO7" s="4" t="s">
        <v>221</v>
      </c>
      <c r="HP7" s="4" t="s">
        <v>222</v>
      </c>
      <c r="HQ7" s="4" t="s">
        <v>223</v>
      </c>
      <c r="HR7" s="4" t="s">
        <v>224</v>
      </c>
      <c r="HS7" s="4" t="s">
        <v>225</v>
      </c>
      <c r="HT7" s="4" t="s">
        <v>226</v>
      </c>
      <c r="HU7" s="4" t="s">
        <v>227</v>
      </c>
      <c r="HV7" s="4" t="s">
        <v>228</v>
      </c>
      <c r="HW7" s="4" t="s">
        <v>229</v>
      </c>
      <c r="HX7" s="4" t="s">
        <v>230</v>
      </c>
      <c r="HY7" s="4" t="s">
        <v>231</v>
      </c>
      <c r="HZ7" s="4" t="s">
        <v>232</v>
      </c>
      <c r="IA7" s="4" t="s">
        <v>233</v>
      </c>
      <c r="IB7" s="4" t="s">
        <v>234</v>
      </c>
      <c r="IC7" s="4" t="s">
        <v>235</v>
      </c>
      <c r="ID7" s="4" t="s">
        <v>236</v>
      </c>
      <c r="IE7" s="4" t="s">
        <v>237</v>
      </c>
      <c r="IF7" s="4" t="s">
        <v>238</v>
      </c>
      <c r="IG7" s="4" t="s">
        <v>239</v>
      </c>
      <c r="IH7" s="4" t="s">
        <v>240</v>
      </c>
      <c r="II7" s="4" t="s">
        <v>241</v>
      </c>
      <c r="IJ7" s="4" t="s">
        <v>242</v>
      </c>
      <c r="IK7" s="4" t="s">
        <v>243</v>
      </c>
      <c r="IL7" s="4" t="s">
        <v>244</v>
      </c>
      <c r="IM7" s="4" t="s">
        <v>245</v>
      </c>
      <c r="IN7" s="4" t="s">
        <v>246</v>
      </c>
      <c r="IO7" s="4" t="s">
        <v>247</v>
      </c>
      <c r="IP7" s="4" t="s">
        <v>248</v>
      </c>
      <c r="IQ7" s="4" t="s">
        <v>249</v>
      </c>
      <c r="IR7" s="4" t="s">
        <v>250</v>
      </c>
      <c r="IS7" s="4" t="s">
        <v>251</v>
      </c>
      <c r="IT7" s="4" t="s">
        <v>252</v>
      </c>
      <c r="IU7" s="4" t="s">
        <v>253</v>
      </c>
      <c r="IV7" s="4" t="s">
        <v>258</v>
      </c>
      <c r="IW7" s="4" t="s">
        <v>259</v>
      </c>
      <c r="IX7" s="4" t="s">
        <v>260</v>
      </c>
      <c r="IY7" s="4" t="s">
        <v>261</v>
      </c>
      <c r="IZ7" s="4" t="s">
        <v>262</v>
      </c>
      <c r="JA7" s="4" t="s">
        <v>263</v>
      </c>
      <c r="JB7" s="4" t="s">
        <v>264</v>
      </c>
      <c r="JC7" s="4" t="s">
        <v>265</v>
      </c>
      <c r="JD7" s="4" t="s">
        <v>266</v>
      </c>
      <c r="JE7" s="4" t="s">
        <v>267</v>
      </c>
      <c r="JF7" s="4" t="s">
        <v>268</v>
      </c>
      <c r="JG7" s="4" t="s">
        <v>269</v>
      </c>
      <c r="JH7" s="4" t="s">
        <v>270</v>
      </c>
      <c r="JI7" s="4" t="s">
        <v>271</v>
      </c>
      <c r="JJ7" s="4" t="s">
        <v>272</v>
      </c>
      <c r="JK7" s="4" t="s">
        <v>273</v>
      </c>
      <c r="JL7" s="4" t="s">
        <v>274</v>
      </c>
      <c r="JM7" s="4" t="s">
        <v>275</v>
      </c>
      <c r="JN7" s="4" t="s">
        <v>276</v>
      </c>
      <c r="JO7" s="4" t="s">
        <v>277</v>
      </c>
      <c r="JP7" s="4" t="s">
        <v>278</v>
      </c>
      <c r="JQ7" s="4" t="s">
        <v>279</v>
      </c>
      <c r="JR7" s="4" t="s">
        <v>280</v>
      </c>
      <c r="JS7" s="4" t="s">
        <v>281</v>
      </c>
      <c r="JT7" s="4" t="s">
        <v>282</v>
      </c>
      <c r="JU7" s="4" t="s">
        <v>283</v>
      </c>
      <c r="JV7" s="4" t="s">
        <v>284</v>
      </c>
      <c r="JW7" s="4" t="s">
        <v>285</v>
      </c>
      <c r="JX7" s="4" t="s">
        <v>286</v>
      </c>
      <c r="JY7" s="4" t="s">
        <v>287</v>
      </c>
      <c r="JZ7" s="4" t="s">
        <v>288</v>
      </c>
      <c r="KA7" s="4" t="s">
        <v>289</v>
      </c>
      <c r="KB7" s="4" t="s">
        <v>290</v>
      </c>
      <c r="KC7" s="4" t="s">
        <v>291</v>
      </c>
      <c r="KD7" s="4" t="s">
        <v>292</v>
      </c>
      <c r="KE7" s="4" t="s">
        <v>293</v>
      </c>
      <c r="KF7" s="4" t="s">
        <v>294</v>
      </c>
      <c r="KG7" s="4" t="s">
        <v>295</v>
      </c>
      <c r="KH7" s="4" t="s">
        <v>296</v>
      </c>
      <c r="KI7" s="4" t="s">
        <v>297</v>
      </c>
      <c r="KJ7" s="4" t="s">
        <v>298</v>
      </c>
      <c r="KK7" s="4" t="s">
        <v>299</v>
      </c>
      <c r="KL7" s="4" t="s">
        <v>300</v>
      </c>
      <c r="KM7" s="4" t="s">
        <v>301</v>
      </c>
      <c r="KN7" s="4" t="s">
        <v>302</v>
      </c>
      <c r="KO7" s="4" t="s">
        <v>303</v>
      </c>
      <c r="KP7" s="4" t="s">
        <v>304</v>
      </c>
      <c r="KQ7" s="4" t="s">
        <v>305</v>
      </c>
      <c r="KR7" s="4" t="s">
        <v>306</v>
      </c>
      <c r="KS7" s="4" t="s">
        <v>307</v>
      </c>
      <c r="KT7" s="4" t="s">
        <v>308</v>
      </c>
      <c r="KU7" s="4" t="s">
        <v>309</v>
      </c>
      <c r="KV7" s="4" t="s">
        <v>310</v>
      </c>
      <c r="KW7" s="4" t="s">
        <v>311</v>
      </c>
      <c r="KX7" s="4" t="s">
        <v>312</v>
      </c>
      <c r="KY7" s="4" t="s">
        <v>313</v>
      </c>
      <c r="KZ7" s="4" t="s">
        <v>314</v>
      </c>
      <c r="LA7" s="4" t="s">
        <v>315</v>
      </c>
      <c r="LB7" s="4" t="s">
        <v>316</v>
      </c>
      <c r="LC7" s="4" t="s">
        <v>317</v>
      </c>
      <c r="LD7" s="4" t="s">
        <v>318</v>
      </c>
      <c r="LE7" s="4" t="s">
        <v>319</v>
      </c>
      <c r="LF7" s="4" t="s">
        <v>320</v>
      </c>
      <c r="LG7" s="4" t="s">
        <v>321</v>
      </c>
      <c r="LH7" s="4" t="s">
        <v>322</v>
      </c>
      <c r="LI7" s="4" t="s">
        <v>323</v>
      </c>
      <c r="LJ7" s="4" t="s">
        <v>324</v>
      </c>
      <c r="LK7" s="4" t="s">
        <v>325</v>
      </c>
      <c r="LL7" s="4" t="s">
        <v>326</v>
      </c>
      <c r="LM7" s="4" t="s">
        <v>327</v>
      </c>
      <c r="LN7" s="4" t="s">
        <v>328</v>
      </c>
      <c r="LO7" s="4" t="s">
        <v>329</v>
      </c>
      <c r="LP7" s="4" t="s">
        <v>330</v>
      </c>
      <c r="LQ7" s="4" t="s">
        <v>331</v>
      </c>
      <c r="LR7" s="4" t="s">
        <v>332</v>
      </c>
      <c r="LS7" s="4" t="s">
        <v>333</v>
      </c>
      <c r="LT7" s="4" t="s">
        <v>334</v>
      </c>
      <c r="LU7" s="4" t="s">
        <v>335</v>
      </c>
      <c r="LV7" s="4" t="s">
        <v>336</v>
      </c>
      <c r="LW7" s="4" t="s">
        <v>337</v>
      </c>
      <c r="LX7" s="4" t="s">
        <v>338</v>
      </c>
      <c r="LY7" s="4" t="s">
        <v>339</v>
      </c>
      <c r="LZ7" s="4" t="s">
        <v>340</v>
      </c>
      <c r="MA7" s="4" t="s">
        <v>341</v>
      </c>
      <c r="MB7" s="4" t="s">
        <v>342</v>
      </c>
      <c r="MC7" s="4" t="s">
        <v>343</v>
      </c>
      <c r="MD7" s="4" t="s">
        <v>344</v>
      </c>
      <c r="ME7" s="4" t="s">
        <v>345</v>
      </c>
      <c r="MF7" s="4" t="s">
        <v>346</v>
      </c>
      <c r="MG7" s="4" t="s">
        <v>347</v>
      </c>
      <c r="MH7" s="4" t="s">
        <v>348</v>
      </c>
      <c r="MI7" s="4" t="s">
        <v>349</v>
      </c>
      <c r="MJ7" s="4" t="s">
        <v>350</v>
      </c>
      <c r="MK7" s="4" t="s">
        <v>351</v>
      </c>
      <c r="ML7" s="4" t="s">
        <v>352</v>
      </c>
      <c r="MM7" s="4" t="s">
        <v>353</v>
      </c>
      <c r="MN7" s="4" t="s">
        <v>354</v>
      </c>
      <c r="MO7" s="4" t="s">
        <v>355</v>
      </c>
      <c r="MP7" s="4" t="s">
        <v>356</v>
      </c>
      <c r="MQ7" s="4" t="s">
        <v>357</v>
      </c>
      <c r="MR7" s="4" t="s">
        <v>358</v>
      </c>
      <c r="MS7" s="4" t="s">
        <v>359</v>
      </c>
      <c r="MT7" s="4" t="s">
        <v>360</v>
      </c>
      <c r="MU7" s="4" t="s">
        <v>361</v>
      </c>
      <c r="MV7" s="4" t="s">
        <v>362</v>
      </c>
      <c r="MW7" s="4" t="s">
        <v>363</v>
      </c>
      <c r="MX7" s="4" t="s">
        <v>364</v>
      </c>
      <c r="MY7" s="4" t="s">
        <v>365</v>
      </c>
      <c r="MZ7" s="4" t="s">
        <v>366</v>
      </c>
      <c r="NA7" s="4" t="s">
        <v>367</v>
      </c>
      <c r="NB7" s="4" t="s">
        <v>368</v>
      </c>
      <c r="NC7" s="4" t="s">
        <v>369</v>
      </c>
      <c r="ND7" s="4" t="s">
        <v>370</v>
      </c>
      <c r="NE7" s="4" t="s">
        <v>371</v>
      </c>
      <c r="NF7" s="4" t="s">
        <v>372</v>
      </c>
      <c r="NG7" s="4" t="s">
        <v>373</v>
      </c>
      <c r="NH7" s="4" t="s">
        <v>374</v>
      </c>
      <c r="NI7" s="4" t="s">
        <v>375</v>
      </c>
      <c r="NJ7" s="4" t="s">
        <v>376</v>
      </c>
      <c r="NK7" s="4" t="s">
        <v>377</v>
      </c>
      <c r="NL7" s="4" t="s">
        <v>378</v>
      </c>
      <c r="NM7" s="4" t="s">
        <v>379</v>
      </c>
      <c r="NN7" s="4" t="s">
        <v>380</v>
      </c>
      <c r="NO7" s="4" t="s">
        <v>381</v>
      </c>
      <c r="NP7" s="4" t="s">
        <v>382</v>
      </c>
      <c r="NQ7" s="4" t="s">
        <v>383</v>
      </c>
      <c r="NR7" s="4" t="s">
        <v>384</v>
      </c>
      <c r="NS7" s="4" t="s">
        <v>385</v>
      </c>
      <c r="NT7" s="4" t="s">
        <v>386</v>
      </c>
      <c r="NU7" s="4" t="s">
        <v>387</v>
      </c>
      <c r="NV7" s="4" t="s">
        <v>388</v>
      </c>
      <c r="NW7" s="4" t="s">
        <v>389</v>
      </c>
      <c r="NX7" s="4" t="s">
        <v>390</v>
      </c>
      <c r="NY7" s="4" t="s">
        <v>391</v>
      </c>
      <c r="NZ7" s="4" t="s">
        <v>392</v>
      </c>
      <c r="OA7" s="4" t="s">
        <v>393</v>
      </c>
      <c r="OB7" s="4" t="s">
        <v>394</v>
      </c>
      <c r="OC7" s="4" t="s">
        <v>395</v>
      </c>
      <c r="OD7" s="4" t="s">
        <v>396</v>
      </c>
      <c r="OE7" s="4" t="s">
        <v>397</v>
      </c>
      <c r="OF7" s="4" t="s">
        <v>398</v>
      </c>
      <c r="OG7" s="4" t="s">
        <v>399</v>
      </c>
      <c r="OH7" s="4" t="s">
        <v>400</v>
      </c>
      <c r="OI7" s="4" t="s">
        <v>401</v>
      </c>
      <c r="OJ7" s="4" t="s">
        <v>402</v>
      </c>
      <c r="OK7" s="4" t="s">
        <v>403</v>
      </c>
      <c r="OL7" s="4" t="s">
        <v>404</v>
      </c>
      <c r="OM7" s="4" t="s">
        <v>405</v>
      </c>
      <c r="ON7" s="4" t="s">
        <v>406</v>
      </c>
      <c r="OO7" s="4" t="s">
        <v>407</v>
      </c>
      <c r="OP7" s="4" t="s">
        <v>408</v>
      </c>
      <c r="OQ7" s="4" t="s">
        <v>409</v>
      </c>
      <c r="OR7" s="4" t="s">
        <v>410</v>
      </c>
      <c r="OS7" s="4" t="s">
        <v>411</v>
      </c>
      <c r="OT7" s="4" t="s">
        <v>412</v>
      </c>
      <c r="OU7" s="4" t="s">
        <v>413</v>
      </c>
      <c r="OV7" s="4" t="s">
        <v>414</v>
      </c>
      <c r="OW7" s="4" t="s">
        <v>415</v>
      </c>
      <c r="OX7" s="4" t="s">
        <v>416</v>
      </c>
      <c r="OY7" s="4" t="s">
        <v>417</v>
      </c>
      <c r="OZ7" s="4" t="s">
        <v>418</v>
      </c>
      <c r="PA7" s="4" t="s">
        <v>419</v>
      </c>
      <c r="PB7" s="4" t="s">
        <v>420</v>
      </c>
      <c r="PC7" s="4" t="s">
        <v>421</v>
      </c>
      <c r="PD7" s="4" t="s">
        <v>422</v>
      </c>
      <c r="PE7" s="4" t="s">
        <v>423</v>
      </c>
      <c r="PF7" s="4" t="s">
        <v>424</v>
      </c>
      <c r="PG7" s="4" t="s">
        <v>425</v>
      </c>
    </row>
    <row r="8" spans="1:423">
      <c r="A8" s="92" t="s">
        <v>450</v>
      </c>
      <c r="B8" s="92"/>
      <c r="C8" s="2"/>
      <c r="D8" s="1"/>
      <c r="E8" s="1"/>
    </row>
    <row r="9" spans="1:423">
      <c r="A9" s="92"/>
      <c r="B9" s="92"/>
      <c r="C9" s="2"/>
      <c r="D9" s="1"/>
      <c r="E9" s="1"/>
    </row>
    <row r="10" spans="1:423" ht="15" customHeight="1">
      <c r="A10" s="93" t="s">
        <v>530</v>
      </c>
      <c r="B10" s="1"/>
      <c r="C10" s="5"/>
      <c r="D10" s="1"/>
      <c r="E10" s="1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</row>
    <row r="11" spans="1:423" ht="22.5" customHeight="1">
      <c r="A11" s="93"/>
      <c r="B11" s="6" t="s">
        <v>451</v>
      </c>
      <c r="C11" s="5">
        <f>D11</f>
        <v>500000</v>
      </c>
      <c r="D11" s="75">
        <v>500000</v>
      </c>
      <c r="E11" s="74"/>
      <c r="F11" s="7"/>
      <c r="G11" s="7"/>
      <c r="H11" s="7"/>
      <c r="I11" s="7"/>
      <c r="J11" s="7"/>
      <c r="K11" s="7"/>
      <c r="L11" s="7"/>
      <c r="M11" s="7"/>
      <c r="N11" s="7"/>
      <c r="O11" s="7"/>
      <c r="P11" s="34"/>
      <c r="Q11" s="34"/>
      <c r="R11" s="34"/>
      <c r="S11" s="34"/>
    </row>
    <row r="12" spans="1:423">
      <c r="A12" s="93"/>
      <c r="B12" s="6" t="s">
        <v>580</v>
      </c>
      <c r="C12" s="5">
        <f>LUMINARIAS!E24</f>
        <v>36234847.721249461</v>
      </c>
      <c r="D12" s="7">
        <f t="shared" ref="D12:D17" si="0">$C12/36</f>
        <v>1006523.547812485</v>
      </c>
      <c r="E12" s="7">
        <f t="shared" ref="E12:T17" si="1">$C12/36</f>
        <v>1006523.547812485</v>
      </c>
      <c r="F12" s="7">
        <f t="shared" si="1"/>
        <v>1006523.547812485</v>
      </c>
      <c r="G12" s="7">
        <f t="shared" si="1"/>
        <v>1006523.547812485</v>
      </c>
      <c r="H12" s="7">
        <f t="shared" si="1"/>
        <v>1006523.547812485</v>
      </c>
      <c r="I12" s="7">
        <f t="shared" si="1"/>
        <v>1006523.547812485</v>
      </c>
      <c r="J12" s="7">
        <f t="shared" si="1"/>
        <v>1006523.547812485</v>
      </c>
      <c r="K12" s="7">
        <f t="shared" si="1"/>
        <v>1006523.547812485</v>
      </c>
      <c r="L12" s="7">
        <f t="shared" si="1"/>
        <v>1006523.547812485</v>
      </c>
      <c r="M12" s="7">
        <f t="shared" si="1"/>
        <v>1006523.547812485</v>
      </c>
      <c r="N12" s="7">
        <f t="shared" si="1"/>
        <v>1006523.547812485</v>
      </c>
      <c r="O12" s="7">
        <f t="shared" si="1"/>
        <v>1006523.547812485</v>
      </c>
      <c r="P12" s="7">
        <f t="shared" si="1"/>
        <v>1006523.547812485</v>
      </c>
      <c r="Q12" s="7">
        <f t="shared" si="1"/>
        <v>1006523.547812485</v>
      </c>
      <c r="R12" s="7">
        <f t="shared" si="1"/>
        <v>1006523.547812485</v>
      </c>
      <c r="S12" s="7">
        <f t="shared" si="1"/>
        <v>1006523.547812485</v>
      </c>
      <c r="T12" s="7">
        <f t="shared" si="1"/>
        <v>1006523.547812485</v>
      </c>
      <c r="U12" s="7">
        <f t="shared" ref="J12:AM17" si="2">$C12/36</f>
        <v>1006523.547812485</v>
      </c>
      <c r="V12" s="7">
        <f t="shared" si="2"/>
        <v>1006523.547812485</v>
      </c>
      <c r="W12" s="7">
        <f t="shared" si="2"/>
        <v>1006523.547812485</v>
      </c>
      <c r="X12" s="7">
        <f t="shared" si="2"/>
        <v>1006523.547812485</v>
      </c>
      <c r="Y12" s="7">
        <f t="shared" si="2"/>
        <v>1006523.547812485</v>
      </c>
      <c r="Z12" s="7">
        <f t="shared" si="2"/>
        <v>1006523.547812485</v>
      </c>
      <c r="AA12" s="7">
        <f t="shared" si="2"/>
        <v>1006523.547812485</v>
      </c>
      <c r="AB12" s="7">
        <f t="shared" si="2"/>
        <v>1006523.547812485</v>
      </c>
      <c r="AC12" s="7">
        <f t="shared" si="2"/>
        <v>1006523.547812485</v>
      </c>
      <c r="AD12" s="7">
        <f t="shared" si="2"/>
        <v>1006523.547812485</v>
      </c>
      <c r="AE12" s="7">
        <f t="shared" si="2"/>
        <v>1006523.547812485</v>
      </c>
      <c r="AF12" s="7">
        <f t="shared" si="2"/>
        <v>1006523.547812485</v>
      </c>
      <c r="AG12" s="7">
        <f t="shared" si="2"/>
        <v>1006523.547812485</v>
      </c>
      <c r="AH12" s="7">
        <f t="shared" si="2"/>
        <v>1006523.547812485</v>
      </c>
      <c r="AI12" s="7">
        <f t="shared" si="2"/>
        <v>1006523.547812485</v>
      </c>
      <c r="AJ12" s="7">
        <f t="shared" si="2"/>
        <v>1006523.547812485</v>
      </c>
      <c r="AK12" s="7">
        <f t="shared" si="2"/>
        <v>1006523.547812485</v>
      </c>
      <c r="AL12" s="7">
        <f t="shared" si="2"/>
        <v>1006523.547812485</v>
      </c>
      <c r="AM12" s="7">
        <f t="shared" si="2"/>
        <v>1006523.547812485</v>
      </c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423">
      <c r="A13" s="93"/>
      <c r="B13" s="6" t="s">
        <v>581</v>
      </c>
      <c r="C13" s="5">
        <f>SUBSTITUICAO!E2</f>
        <v>3209058.2417502287</v>
      </c>
      <c r="D13" s="7">
        <f t="shared" si="0"/>
        <v>89140.506715284137</v>
      </c>
      <c r="E13" s="7">
        <f t="shared" si="1"/>
        <v>89140.506715284137</v>
      </c>
      <c r="F13" s="7">
        <f t="shared" si="1"/>
        <v>89140.506715284137</v>
      </c>
      <c r="G13" s="7">
        <f t="shared" si="1"/>
        <v>89140.506715284137</v>
      </c>
      <c r="H13" s="7">
        <f t="shared" si="1"/>
        <v>89140.506715284137</v>
      </c>
      <c r="I13" s="7">
        <f t="shared" si="1"/>
        <v>89140.506715284137</v>
      </c>
      <c r="J13" s="7">
        <f t="shared" si="2"/>
        <v>89140.506715284137</v>
      </c>
      <c r="K13" s="7">
        <f t="shared" si="2"/>
        <v>89140.506715284137</v>
      </c>
      <c r="L13" s="7">
        <f t="shared" si="2"/>
        <v>89140.506715284137</v>
      </c>
      <c r="M13" s="7">
        <f t="shared" si="2"/>
        <v>89140.506715284137</v>
      </c>
      <c r="N13" s="7">
        <f t="shared" si="2"/>
        <v>89140.506715284137</v>
      </c>
      <c r="O13" s="7">
        <f t="shared" si="2"/>
        <v>89140.506715284137</v>
      </c>
      <c r="P13" s="7">
        <f t="shared" si="2"/>
        <v>89140.506715284137</v>
      </c>
      <c r="Q13" s="7">
        <f t="shared" si="2"/>
        <v>89140.506715284137</v>
      </c>
      <c r="R13" s="7">
        <f t="shared" si="2"/>
        <v>89140.506715284137</v>
      </c>
      <c r="S13" s="7">
        <f t="shared" si="2"/>
        <v>89140.506715284137</v>
      </c>
      <c r="T13" s="7">
        <f t="shared" si="2"/>
        <v>89140.506715284137</v>
      </c>
      <c r="U13" s="7">
        <f t="shared" si="2"/>
        <v>89140.506715284137</v>
      </c>
      <c r="V13" s="7">
        <f t="shared" si="2"/>
        <v>89140.506715284137</v>
      </c>
      <c r="W13" s="7">
        <f t="shared" si="2"/>
        <v>89140.506715284137</v>
      </c>
      <c r="X13" s="7">
        <f t="shared" si="2"/>
        <v>89140.506715284137</v>
      </c>
      <c r="Y13" s="7">
        <f t="shared" si="2"/>
        <v>89140.506715284137</v>
      </c>
      <c r="Z13" s="7">
        <f t="shared" si="2"/>
        <v>89140.506715284137</v>
      </c>
      <c r="AA13" s="7">
        <f t="shared" si="2"/>
        <v>89140.506715284137</v>
      </c>
      <c r="AB13" s="7">
        <f t="shared" si="2"/>
        <v>89140.506715284137</v>
      </c>
      <c r="AC13" s="7">
        <f t="shared" si="2"/>
        <v>89140.506715284137</v>
      </c>
      <c r="AD13" s="7">
        <f t="shared" si="2"/>
        <v>89140.506715284137</v>
      </c>
      <c r="AE13" s="7">
        <f t="shared" si="2"/>
        <v>89140.506715284137</v>
      </c>
      <c r="AF13" s="7">
        <f t="shared" si="2"/>
        <v>89140.506715284137</v>
      </c>
      <c r="AG13" s="7">
        <f t="shared" si="2"/>
        <v>89140.506715284137</v>
      </c>
      <c r="AH13" s="7">
        <f t="shared" si="2"/>
        <v>89140.506715284137</v>
      </c>
      <c r="AI13" s="7">
        <f t="shared" si="2"/>
        <v>89140.506715284137</v>
      </c>
      <c r="AJ13" s="7">
        <f t="shared" si="2"/>
        <v>89140.506715284137</v>
      </c>
      <c r="AK13" s="7">
        <f t="shared" si="2"/>
        <v>89140.506715284137</v>
      </c>
      <c r="AL13" s="7">
        <f t="shared" si="2"/>
        <v>89140.506715284137</v>
      </c>
      <c r="AM13" s="7">
        <f t="shared" si="2"/>
        <v>89140.506715284137</v>
      </c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423">
      <c r="A14" s="93"/>
      <c r="B14" s="6" t="s">
        <v>254</v>
      </c>
      <c r="C14" s="5">
        <f>DESCARTE!E3</f>
        <v>342869.04247093439</v>
      </c>
      <c r="D14" s="7">
        <f t="shared" si="0"/>
        <v>9524.1400686370671</v>
      </c>
      <c r="E14" s="7">
        <f t="shared" si="1"/>
        <v>9524.1400686370671</v>
      </c>
      <c r="F14" s="7">
        <f t="shared" si="1"/>
        <v>9524.1400686370671</v>
      </c>
      <c r="G14" s="7">
        <f t="shared" si="1"/>
        <v>9524.1400686370671</v>
      </c>
      <c r="H14" s="7">
        <f t="shared" si="1"/>
        <v>9524.1400686370671</v>
      </c>
      <c r="I14" s="7">
        <f t="shared" si="1"/>
        <v>9524.1400686370671</v>
      </c>
      <c r="J14" s="7">
        <f t="shared" si="2"/>
        <v>9524.1400686370671</v>
      </c>
      <c r="K14" s="7">
        <f t="shared" si="2"/>
        <v>9524.1400686370671</v>
      </c>
      <c r="L14" s="7">
        <f t="shared" si="2"/>
        <v>9524.1400686370671</v>
      </c>
      <c r="M14" s="7">
        <f t="shared" si="2"/>
        <v>9524.1400686370671</v>
      </c>
      <c r="N14" s="7">
        <f t="shared" si="2"/>
        <v>9524.1400686370671</v>
      </c>
      <c r="O14" s="7">
        <f t="shared" si="2"/>
        <v>9524.1400686370671</v>
      </c>
      <c r="P14" s="7">
        <f t="shared" si="2"/>
        <v>9524.1400686370671</v>
      </c>
      <c r="Q14" s="7">
        <f t="shared" si="2"/>
        <v>9524.1400686370671</v>
      </c>
      <c r="R14" s="7">
        <f t="shared" si="2"/>
        <v>9524.1400686370671</v>
      </c>
      <c r="S14" s="7">
        <f t="shared" si="2"/>
        <v>9524.1400686370671</v>
      </c>
      <c r="T14" s="7">
        <f t="shared" si="2"/>
        <v>9524.1400686370671</v>
      </c>
      <c r="U14" s="7">
        <f t="shared" si="2"/>
        <v>9524.1400686370671</v>
      </c>
      <c r="V14" s="7">
        <f t="shared" si="2"/>
        <v>9524.1400686370671</v>
      </c>
      <c r="W14" s="7">
        <f t="shared" si="2"/>
        <v>9524.1400686370671</v>
      </c>
      <c r="X14" s="7">
        <f t="shared" si="2"/>
        <v>9524.1400686370671</v>
      </c>
      <c r="Y14" s="7">
        <f t="shared" si="2"/>
        <v>9524.1400686370671</v>
      </c>
      <c r="Z14" s="7">
        <f t="shared" si="2"/>
        <v>9524.1400686370671</v>
      </c>
      <c r="AA14" s="7">
        <f t="shared" si="2"/>
        <v>9524.1400686370671</v>
      </c>
      <c r="AB14" s="7">
        <f t="shared" si="2"/>
        <v>9524.1400686370671</v>
      </c>
      <c r="AC14" s="7">
        <f t="shared" si="2"/>
        <v>9524.1400686370671</v>
      </c>
      <c r="AD14" s="7">
        <f t="shared" si="2"/>
        <v>9524.1400686370671</v>
      </c>
      <c r="AE14" s="7">
        <f t="shared" si="2"/>
        <v>9524.1400686370671</v>
      </c>
      <c r="AF14" s="7">
        <f t="shared" si="2"/>
        <v>9524.1400686370671</v>
      </c>
      <c r="AG14" s="7">
        <f t="shared" si="2"/>
        <v>9524.1400686370671</v>
      </c>
      <c r="AH14" s="7">
        <f t="shared" si="2"/>
        <v>9524.1400686370671</v>
      </c>
      <c r="AI14" s="7">
        <f t="shared" si="2"/>
        <v>9524.1400686370671</v>
      </c>
      <c r="AJ14" s="7">
        <f t="shared" si="2"/>
        <v>9524.1400686370671</v>
      </c>
      <c r="AK14" s="7">
        <f t="shared" si="2"/>
        <v>9524.1400686370671</v>
      </c>
      <c r="AL14" s="7">
        <f t="shared" si="2"/>
        <v>9524.1400686370671</v>
      </c>
      <c r="AM14" s="7">
        <f t="shared" si="2"/>
        <v>9524.1400686370671</v>
      </c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423">
      <c r="A15" s="93"/>
      <c r="B15" s="6" t="s">
        <v>551</v>
      </c>
      <c r="C15" s="5">
        <f>'TELEGESTAO IP'!F3</f>
        <v>10806170.372204673</v>
      </c>
      <c r="D15" s="7">
        <f t="shared" si="0"/>
        <v>300171.39922790759</v>
      </c>
      <c r="E15" s="7">
        <f t="shared" si="1"/>
        <v>300171.39922790759</v>
      </c>
      <c r="F15" s="7">
        <f t="shared" si="1"/>
        <v>300171.39922790759</v>
      </c>
      <c r="G15" s="7">
        <f t="shared" si="1"/>
        <v>300171.39922790759</v>
      </c>
      <c r="H15" s="7">
        <f t="shared" si="1"/>
        <v>300171.39922790759</v>
      </c>
      <c r="I15" s="7">
        <f t="shared" si="1"/>
        <v>300171.39922790759</v>
      </c>
      <c r="J15" s="7">
        <f t="shared" si="2"/>
        <v>300171.39922790759</v>
      </c>
      <c r="K15" s="7">
        <f t="shared" si="2"/>
        <v>300171.39922790759</v>
      </c>
      <c r="L15" s="7">
        <f t="shared" si="2"/>
        <v>300171.39922790759</v>
      </c>
      <c r="M15" s="7">
        <f t="shared" si="2"/>
        <v>300171.39922790759</v>
      </c>
      <c r="N15" s="7">
        <f t="shared" si="2"/>
        <v>300171.39922790759</v>
      </c>
      <c r="O15" s="7">
        <f t="shared" si="2"/>
        <v>300171.39922790759</v>
      </c>
      <c r="P15" s="7">
        <f t="shared" si="2"/>
        <v>300171.39922790759</v>
      </c>
      <c r="Q15" s="7">
        <f t="shared" si="2"/>
        <v>300171.39922790759</v>
      </c>
      <c r="R15" s="7">
        <f t="shared" si="2"/>
        <v>300171.39922790759</v>
      </c>
      <c r="S15" s="7">
        <f t="shared" si="2"/>
        <v>300171.39922790759</v>
      </c>
      <c r="T15" s="7">
        <f t="shared" si="2"/>
        <v>300171.39922790759</v>
      </c>
      <c r="U15" s="7">
        <f t="shared" si="2"/>
        <v>300171.39922790759</v>
      </c>
      <c r="V15" s="7">
        <f t="shared" si="2"/>
        <v>300171.39922790759</v>
      </c>
      <c r="W15" s="7">
        <f t="shared" si="2"/>
        <v>300171.39922790759</v>
      </c>
      <c r="X15" s="7">
        <f t="shared" si="2"/>
        <v>300171.39922790759</v>
      </c>
      <c r="Y15" s="7">
        <f t="shared" si="2"/>
        <v>300171.39922790759</v>
      </c>
      <c r="Z15" s="7">
        <f t="shared" si="2"/>
        <v>300171.39922790759</v>
      </c>
      <c r="AA15" s="7">
        <f t="shared" si="2"/>
        <v>300171.39922790759</v>
      </c>
      <c r="AB15" s="7">
        <f t="shared" si="2"/>
        <v>300171.39922790759</v>
      </c>
      <c r="AC15" s="7">
        <f t="shared" si="2"/>
        <v>300171.39922790759</v>
      </c>
      <c r="AD15" s="7">
        <f t="shared" si="2"/>
        <v>300171.39922790759</v>
      </c>
      <c r="AE15" s="7">
        <f t="shared" si="2"/>
        <v>300171.39922790759</v>
      </c>
      <c r="AF15" s="7">
        <f t="shared" si="2"/>
        <v>300171.39922790759</v>
      </c>
      <c r="AG15" s="7">
        <f t="shared" si="2"/>
        <v>300171.39922790759</v>
      </c>
      <c r="AH15" s="7">
        <f t="shared" si="2"/>
        <v>300171.39922790759</v>
      </c>
      <c r="AI15" s="7">
        <f t="shared" si="2"/>
        <v>300171.39922790759</v>
      </c>
      <c r="AJ15" s="7">
        <f t="shared" si="2"/>
        <v>300171.39922790759</v>
      </c>
      <c r="AK15" s="7">
        <f t="shared" si="2"/>
        <v>300171.39922790759</v>
      </c>
      <c r="AL15" s="7">
        <f t="shared" si="2"/>
        <v>300171.39922790759</v>
      </c>
      <c r="AM15" s="7">
        <f t="shared" si="2"/>
        <v>300171.39922790759</v>
      </c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423">
      <c r="A16" s="93"/>
      <c r="B16" s="6" t="s">
        <v>582</v>
      </c>
      <c r="C16" s="5">
        <f>CIRCUITOS!E3</f>
        <v>6035580.893040509</v>
      </c>
      <c r="D16" s="7">
        <f t="shared" si="0"/>
        <v>167655.0248066808</v>
      </c>
      <c r="E16" s="7">
        <f t="shared" si="1"/>
        <v>167655.0248066808</v>
      </c>
      <c r="F16" s="7">
        <f t="shared" si="1"/>
        <v>167655.0248066808</v>
      </c>
      <c r="G16" s="7">
        <f t="shared" si="1"/>
        <v>167655.0248066808</v>
      </c>
      <c r="H16" s="7">
        <f t="shared" si="1"/>
        <v>167655.0248066808</v>
      </c>
      <c r="I16" s="7">
        <f t="shared" si="1"/>
        <v>167655.0248066808</v>
      </c>
      <c r="J16" s="7">
        <f t="shared" si="2"/>
        <v>167655.0248066808</v>
      </c>
      <c r="K16" s="7">
        <f t="shared" si="2"/>
        <v>167655.0248066808</v>
      </c>
      <c r="L16" s="7">
        <f t="shared" si="2"/>
        <v>167655.0248066808</v>
      </c>
      <c r="M16" s="7">
        <f t="shared" si="2"/>
        <v>167655.0248066808</v>
      </c>
      <c r="N16" s="7">
        <f t="shared" si="2"/>
        <v>167655.0248066808</v>
      </c>
      <c r="O16" s="7">
        <f t="shared" si="2"/>
        <v>167655.0248066808</v>
      </c>
      <c r="P16" s="7">
        <f t="shared" si="2"/>
        <v>167655.0248066808</v>
      </c>
      <c r="Q16" s="7">
        <f t="shared" si="2"/>
        <v>167655.0248066808</v>
      </c>
      <c r="R16" s="7">
        <f t="shared" si="2"/>
        <v>167655.0248066808</v>
      </c>
      <c r="S16" s="7">
        <f t="shared" si="2"/>
        <v>167655.0248066808</v>
      </c>
      <c r="T16" s="7">
        <f t="shared" si="2"/>
        <v>167655.0248066808</v>
      </c>
      <c r="U16" s="7">
        <f t="shared" si="2"/>
        <v>167655.0248066808</v>
      </c>
      <c r="V16" s="7">
        <f t="shared" si="2"/>
        <v>167655.0248066808</v>
      </c>
      <c r="W16" s="7">
        <f t="shared" si="2"/>
        <v>167655.0248066808</v>
      </c>
      <c r="X16" s="7">
        <f t="shared" si="2"/>
        <v>167655.0248066808</v>
      </c>
      <c r="Y16" s="7">
        <f t="shared" si="2"/>
        <v>167655.0248066808</v>
      </c>
      <c r="Z16" s="7">
        <f t="shared" si="2"/>
        <v>167655.0248066808</v>
      </c>
      <c r="AA16" s="7">
        <f t="shared" si="2"/>
        <v>167655.0248066808</v>
      </c>
      <c r="AB16" s="7">
        <f t="shared" si="2"/>
        <v>167655.0248066808</v>
      </c>
      <c r="AC16" s="7">
        <f t="shared" si="2"/>
        <v>167655.0248066808</v>
      </c>
      <c r="AD16" s="7">
        <f t="shared" si="2"/>
        <v>167655.0248066808</v>
      </c>
      <c r="AE16" s="7">
        <f t="shared" si="2"/>
        <v>167655.0248066808</v>
      </c>
      <c r="AF16" s="7">
        <f t="shared" si="2"/>
        <v>167655.0248066808</v>
      </c>
      <c r="AG16" s="7">
        <f t="shared" si="2"/>
        <v>167655.0248066808</v>
      </c>
      <c r="AH16" s="7">
        <f t="shared" si="2"/>
        <v>167655.0248066808</v>
      </c>
      <c r="AI16" s="7">
        <f t="shared" si="2"/>
        <v>167655.0248066808</v>
      </c>
      <c r="AJ16" s="7">
        <f t="shared" si="2"/>
        <v>167655.0248066808</v>
      </c>
      <c r="AK16" s="7">
        <f t="shared" si="2"/>
        <v>167655.0248066808</v>
      </c>
      <c r="AL16" s="7">
        <f t="shared" si="2"/>
        <v>167655.0248066808</v>
      </c>
      <c r="AM16" s="7">
        <f t="shared" si="2"/>
        <v>167655.0248066808</v>
      </c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435">
      <c r="A17" s="93"/>
      <c r="B17" s="6" t="s">
        <v>531</v>
      </c>
      <c r="C17" s="5">
        <f>(C12+C15)*0.05</f>
        <v>2352050.904672707</v>
      </c>
      <c r="D17" s="7">
        <f t="shared" si="0"/>
        <v>65334.747352019636</v>
      </c>
      <c r="E17" s="7">
        <f t="shared" si="1"/>
        <v>65334.747352019636</v>
      </c>
      <c r="F17" s="7">
        <f t="shared" si="1"/>
        <v>65334.747352019636</v>
      </c>
      <c r="G17" s="7">
        <f t="shared" si="1"/>
        <v>65334.747352019636</v>
      </c>
      <c r="H17" s="7">
        <f t="shared" si="1"/>
        <v>65334.747352019636</v>
      </c>
      <c r="I17" s="7">
        <f t="shared" si="1"/>
        <v>65334.747352019636</v>
      </c>
      <c r="J17" s="7">
        <f t="shared" si="2"/>
        <v>65334.747352019636</v>
      </c>
      <c r="K17" s="7">
        <f t="shared" si="2"/>
        <v>65334.747352019636</v>
      </c>
      <c r="L17" s="7">
        <f t="shared" si="2"/>
        <v>65334.747352019636</v>
      </c>
      <c r="M17" s="7">
        <f t="shared" si="2"/>
        <v>65334.747352019636</v>
      </c>
      <c r="N17" s="7">
        <f t="shared" si="2"/>
        <v>65334.747352019636</v>
      </c>
      <c r="O17" s="7">
        <f t="shared" si="2"/>
        <v>65334.747352019636</v>
      </c>
      <c r="P17" s="7">
        <f t="shared" si="2"/>
        <v>65334.747352019636</v>
      </c>
      <c r="Q17" s="7">
        <f t="shared" si="2"/>
        <v>65334.747352019636</v>
      </c>
      <c r="R17" s="7">
        <f t="shared" si="2"/>
        <v>65334.747352019636</v>
      </c>
      <c r="S17" s="7">
        <f t="shared" si="2"/>
        <v>65334.747352019636</v>
      </c>
      <c r="T17" s="7">
        <f t="shared" si="2"/>
        <v>65334.747352019636</v>
      </c>
      <c r="U17" s="7">
        <f t="shared" si="2"/>
        <v>65334.747352019636</v>
      </c>
      <c r="V17" s="7">
        <f t="shared" si="2"/>
        <v>65334.747352019636</v>
      </c>
      <c r="W17" s="7">
        <f t="shared" si="2"/>
        <v>65334.747352019636</v>
      </c>
      <c r="X17" s="7">
        <f t="shared" si="2"/>
        <v>65334.747352019636</v>
      </c>
      <c r="Y17" s="7">
        <f t="shared" si="2"/>
        <v>65334.747352019636</v>
      </c>
      <c r="Z17" s="7">
        <f t="shared" si="2"/>
        <v>65334.747352019636</v>
      </c>
      <c r="AA17" s="7">
        <f t="shared" si="2"/>
        <v>65334.747352019636</v>
      </c>
      <c r="AB17" s="7">
        <f t="shared" si="2"/>
        <v>65334.747352019636</v>
      </c>
      <c r="AC17" s="7">
        <f t="shared" si="2"/>
        <v>65334.747352019636</v>
      </c>
      <c r="AD17" s="7">
        <f t="shared" si="2"/>
        <v>65334.747352019636</v>
      </c>
      <c r="AE17" s="7">
        <f t="shared" si="2"/>
        <v>65334.747352019636</v>
      </c>
      <c r="AF17" s="7">
        <f t="shared" si="2"/>
        <v>65334.747352019636</v>
      </c>
      <c r="AG17" s="7">
        <f t="shared" si="2"/>
        <v>65334.747352019636</v>
      </c>
      <c r="AH17" s="7">
        <f t="shared" si="2"/>
        <v>65334.747352019636</v>
      </c>
      <c r="AI17" s="7">
        <f t="shared" si="2"/>
        <v>65334.747352019636</v>
      </c>
      <c r="AJ17" s="7">
        <f t="shared" si="2"/>
        <v>65334.747352019636</v>
      </c>
      <c r="AK17" s="7">
        <f t="shared" si="2"/>
        <v>65334.747352019636</v>
      </c>
      <c r="AL17" s="7">
        <f t="shared" si="2"/>
        <v>65334.747352019636</v>
      </c>
      <c r="AM17" s="7">
        <f t="shared" si="2"/>
        <v>65334.747352019636</v>
      </c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435" s="36" customFormat="1" ht="12">
      <c r="A18" s="93"/>
      <c r="B18" s="8" t="s">
        <v>487</v>
      </c>
      <c r="C18" s="5">
        <f>SUM(C11:C17)</f>
        <v>59480577.175388508</v>
      </c>
      <c r="D18" s="5">
        <f>SUM(D11:D17)</f>
        <v>2138349.3659830145</v>
      </c>
      <c r="E18" s="5">
        <f t="shared" ref="E18" si="3">SUM(E11:E17)</f>
        <v>1638349.3659830142</v>
      </c>
      <c r="F18" s="5">
        <f t="shared" ref="F18" si="4">SUM(F11:F17)</f>
        <v>1638349.3659830142</v>
      </c>
      <c r="G18" s="5">
        <f t="shared" ref="G18" si="5">SUM(G11:G17)</f>
        <v>1638349.3659830142</v>
      </c>
      <c r="H18" s="5">
        <f t="shared" ref="H18" si="6">SUM(H11:H17)</f>
        <v>1638349.3659830142</v>
      </c>
      <c r="I18" s="5">
        <f t="shared" ref="I18" si="7">SUM(I11:I17)</f>
        <v>1638349.3659830142</v>
      </c>
      <c r="J18" s="5">
        <f t="shared" ref="J18" si="8">SUM(J11:J17)</f>
        <v>1638349.3659830142</v>
      </c>
      <c r="K18" s="5">
        <f t="shared" ref="K18" si="9">SUM(K11:K17)</f>
        <v>1638349.3659830142</v>
      </c>
      <c r="L18" s="5">
        <f t="shared" ref="L18" si="10">SUM(L11:L17)</f>
        <v>1638349.3659830142</v>
      </c>
      <c r="M18" s="5">
        <f t="shared" ref="M18" si="11">SUM(M11:M17)</f>
        <v>1638349.3659830142</v>
      </c>
      <c r="N18" s="5">
        <f t="shared" ref="N18" si="12">SUM(N11:N17)</f>
        <v>1638349.3659830142</v>
      </c>
      <c r="O18" s="5">
        <f t="shared" ref="O18" si="13">SUM(O11:O17)</f>
        <v>1638349.3659830142</v>
      </c>
      <c r="P18" s="5">
        <f t="shared" ref="P18" si="14">SUM(P11:P17)</f>
        <v>1638349.3659830142</v>
      </c>
      <c r="Q18" s="5">
        <f t="shared" ref="Q18" si="15">SUM(Q11:Q17)</f>
        <v>1638349.3659830142</v>
      </c>
      <c r="R18" s="5">
        <f t="shared" ref="R18" si="16">SUM(R11:R17)</f>
        <v>1638349.3659830142</v>
      </c>
      <c r="S18" s="5">
        <f t="shared" ref="S18" si="17">SUM(S11:S17)</f>
        <v>1638349.3659830142</v>
      </c>
      <c r="T18" s="5">
        <f t="shared" ref="T18" si="18">SUM(T11:T17)</f>
        <v>1638349.3659830142</v>
      </c>
      <c r="U18" s="5">
        <f t="shared" ref="U18" si="19">SUM(U11:U17)</f>
        <v>1638349.3659830142</v>
      </c>
      <c r="V18" s="5">
        <f t="shared" ref="V18" si="20">SUM(V11:V17)</f>
        <v>1638349.3659830142</v>
      </c>
      <c r="W18" s="5">
        <f t="shared" ref="W18" si="21">SUM(W11:W17)</f>
        <v>1638349.3659830142</v>
      </c>
      <c r="X18" s="5">
        <f t="shared" ref="X18" si="22">SUM(X11:X17)</f>
        <v>1638349.3659830142</v>
      </c>
      <c r="Y18" s="5">
        <f t="shared" ref="Y18" si="23">SUM(Y11:Y17)</f>
        <v>1638349.3659830142</v>
      </c>
      <c r="Z18" s="5">
        <f t="shared" ref="Z18" si="24">SUM(Z11:Z17)</f>
        <v>1638349.3659830142</v>
      </c>
      <c r="AA18" s="5">
        <f t="shared" ref="AA18" si="25">SUM(AA11:AA17)</f>
        <v>1638349.3659830142</v>
      </c>
      <c r="AB18" s="5">
        <f t="shared" ref="AB18" si="26">SUM(AB11:AB17)</f>
        <v>1638349.3659830142</v>
      </c>
      <c r="AC18" s="5">
        <f t="shared" ref="AC18" si="27">SUM(AC11:AC17)</f>
        <v>1638349.3659830142</v>
      </c>
      <c r="AD18" s="5">
        <f t="shared" ref="AD18" si="28">SUM(AD11:AD17)</f>
        <v>1638349.3659830142</v>
      </c>
      <c r="AE18" s="5">
        <f t="shared" ref="AE18" si="29">SUM(AE11:AE17)</f>
        <v>1638349.3659830142</v>
      </c>
      <c r="AF18" s="5">
        <f t="shared" ref="AF18" si="30">SUM(AF11:AF17)</f>
        <v>1638349.3659830142</v>
      </c>
      <c r="AG18" s="5">
        <f t="shared" ref="AG18" si="31">SUM(AG11:AG17)</f>
        <v>1638349.3659830142</v>
      </c>
      <c r="AH18" s="5">
        <f t="shared" ref="AH18" si="32">SUM(AH11:AH17)</f>
        <v>1638349.3659830142</v>
      </c>
      <c r="AI18" s="5">
        <f t="shared" ref="AI18" si="33">SUM(AI11:AI17)</f>
        <v>1638349.3659830142</v>
      </c>
      <c r="AJ18" s="5">
        <f t="shared" ref="AJ18" si="34">SUM(AJ11:AJ17)</f>
        <v>1638349.3659830142</v>
      </c>
      <c r="AK18" s="5">
        <f t="shared" ref="AK18" si="35">SUM(AK11:AK17)</f>
        <v>1638349.3659830142</v>
      </c>
      <c r="AL18" s="5">
        <f t="shared" ref="AL18" si="36">SUM(AL11:AL17)</f>
        <v>1638349.3659830142</v>
      </c>
      <c r="AM18" s="5">
        <f t="shared" ref="AM18" si="37">SUM(AM11:AM17)</f>
        <v>1638349.3659830142</v>
      </c>
      <c r="AN18" s="5"/>
      <c r="AO18" s="5"/>
      <c r="AP18" s="5"/>
    </row>
    <row r="19" spans="1:435">
      <c r="A19" s="1"/>
      <c r="B19" s="8"/>
      <c r="C19" s="5"/>
      <c r="D19" s="10"/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435" s="16" customFormat="1">
      <c r="A20" s="78"/>
      <c r="B20" s="38" t="s">
        <v>583</v>
      </c>
      <c r="C20" s="11"/>
      <c r="D20" s="10"/>
      <c r="E20" s="10">
        <v>21719.379580920329</v>
      </c>
      <c r="F20" s="10">
        <v>38362.834871442916</v>
      </c>
      <c r="G20" s="10">
        <v>55008.93144623618</v>
      </c>
      <c r="H20" s="10">
        <v>71657.696569229622</v>
      </c>
      <c r="I20" s="10">
        <v>88309.157794516475</v>
      </c>
      <c r="J20" s="10">
        <v>104963.34296962056</v>
      </c>
      <c r="K20" s="10">
        <v>121620.28023880349</v>
      </c>
      <c r="L20" s="10">
        <v>138279.99804641292</v>
      </c>
      <c r="M20" s="10">
        <v>154942.52514027222</v>
      </c>
      <c r="N20" s="10">
        <v>171607.89057511248</v>
      </c>
      <c r="O20" s="10">
        <v>188276.12371604724</v>
      </c>
      <c r="P20" s="10">
        <v>204947.25424209042</v>
      </c>
      <c r="Q20" s="10">
        <v>221621.31214971852</v>
      </c>
      <c r="R20" s="10">
        <v>238298.32775647714</v>
      </c>
      <c r="S20" s="10">
        <v>254978.33170463308</v>
      </c>
      <c r="T20" s="10">
        <v>271661.35496487212</v>
      </c>
      <c r="U20" s="10">
        <v>288347.42884004349</v>
      </c>
      <c r="V20" s="10">
        <v>305036.58496895159</v>
      </c>
      <c r="W20" s="10">
        <v>321728.85533019563</v>
      </c>
      <c r="X20" s="10">
        <v>338424.27224605798</v>
      </c>
      <c r="Y20" s="10">
        <v>355122.86838644196</v>
      </c>
      <c r="Z20" s="10">
        <v>371824.67677285941</v>
      </c>
      <c r="AA20" s="10">
        <v>388529.73078246939</v>
      </c>
      <c r="AB20" s="10">
        <v>405238.06415216834</v>
      </c>
      <c r="AC20" s="10">
        <v>421949.71098273259</v>
      </c>
      <c r="AD20" s="10">
        <v>438664.70574301394</v>
      </c>
      <c r="AE20" s="10">
        <v>455383.08327418921</v>
      </c>
      <c r="AF20" s="10">
        <v>472104.87879406445</v>
      </c>
      <c r="AG20" s="10">
        <v>488830.12790143467</v>
      </c>
      <c r="AH20" s="10">
        <v>505558.86658049986</v>
      </c>
      <c r="AI20" s="10">
        <v>522291.1312053384</v>
      </c>
      <c r="AJ20" s="10">
        <v>539026.95854443836</v>
      </c>
      <c r="AK20" s="10">
        <v>555766.38576528756</v>
      </c>
      <c r="AL20" s="10">
        <v>572509.45043902402</v>
      </c>
      <c r="AM20" s="10">
        <v>589256.1905451467</v>
      </c>
      <c r="AN20" s="10">
        <v>606006.64447628777</v>
      </c>
      <c r="AO20" s="10">
        <v>606006.64447628777</v>
      </c>
      <c r="AP20" s="10">
        <v>606006.64447628777</v>
      </c>
      <c r="AQ20" s="10">
        <v>606006.64447628777</v>
      </c>
      <c r="AR20" s="10">
        <v>606006.64447628777</v>
      </c>
      <c r="AS20" s="10">
        <v>606006.64447628777</v>
      </c>
      <c r="AT20" s="10">
        <v>606006.64447628777</v>
      </c>
      <c r="AU20" s="10">
        <v>606006.64447628777</v>
      </c>
      <c r="AV20" s="10">
        <v>606006.64447628777</v>
      </c>
      <c r="AW20" s="10">
        <v>606006.64447628777</v>
      </c>
      <c r="AX20" s="10">
        <v>606006.64447628777</v>
      </c>
      <c r="AY20" s="10">
        <v>606006.64447628777</v>
      </c>
      <c r="AZ20" s="10">
        <v>606006.64447628777</v>
      </c>
      <c r="BA20" s="10">
        <v>606006.64447628777</v>
      </c>
      <c r="BB20" s="10">
        <v>606006.64447628777</v>
      </c>
      <c r="BC20" s="10">
        <v>606006.64447628777</v>
      </c>
      <c r="BD20" s="10">
        <v>606006.64447628777</v>
      </c>
      <c r="BE20" s="10">
        <v>606006.64447628777</v>
      </c>
      <c r="BF20" s="10">
        <v>606006.64447628777</v>
      </c>
      <c r="BG20" s="10">
        <v>606006.64447628777</v>
      </c>
      <c r="BH20" s="10">
        <v>606006.64447628777</v>
      </c>
      <c r="BI20" s="10">
        <v>606006.64447628777</v>
      </c>
      <c r="BJ20" s="10">
        <v>606006.64447628777</v>
      </c>
      <c r="BK20" s="10">
        <v>606006.64447628777</v>
      </c>
      <c r="BL20" s="10">
        <v>606006.64447628777</v>
      </c>
      <c r="BM20" s="10">
        <v>606006.64447628777</v>
      </c>
      <c r="BN20" s="10">
        <v>606006.64447628777</v>
      </c>
      <c r="BO20" s="10">
        <v>606006.64447628777</v>
      </c>
      <c r="BP20" s="10">
        <v>606006.64447628777</v>
      </c>
      <c r="BQ20" s="10">
        <v>606006.64447628777</v>
      </c>
      <c r="BR20" s="10">
        <v>606006.64447628777</v>
      </c>
      <c r="BS20" s="10">
        <v>606006.64447628777</v>
      </c>
      <c r="BT20" s="10">
        <v>606006.64447628777</v>
      </c>
      <c r="BU20" s="10">
        <v>606006.64447628777</v>
      </c>
      <c r="BV20" s="10">
        <v>606006.64447628777</v>
      </c>
      <c r="BW20" s="10">
        <v>606006.64447628777</v>
      </c>
      <c r="BX20" s="10">
        <v>606006.64447628777</v>
      </c>
      <c r="BY20" s="10">
        <v>606006.64447628777</v>
      </c>
      <c r="BZ20" s="10">
        <v>606006.64447628777</v>
      </c>
      <c r="CA20" s="10">
        <v>606006.64447628777</v>
      </c>
      <c r="CB20" s="10">
        <v>606006.64447628777</v>
      </c>
      <c r="CC20" s="10">
        <v>606006.64447628777</v>
      </c>
      <c r="CD20" s="10">
        <v>606006.64447628777</v>
      </c>
      <c r="CE20" s="10">
        <v>606006.64447628777</v>
      </c>
      <c r="CF20" s="10">
        <v>606006.64447628777</v>
      </c>
      <c r="CG20" s="10">
        <v>606006.64447628777</v>
      </c>
      <c r="CH20" s="10">
        <v>606006.64447628777</v>
      </c>
      <c r="CI20" s="10">
        <v>606006.64447628777</v>
      </c>
      <c r="CJ20" s="10">
        <v>606006.64447628777</v>
      </c>
      <c r="CK20" s="10">
        <v>606006.64447628777</v>
      </c>
      <c r="CL20" s="10">
        <v>606006.64447628777</v>
      </c>
      <c r="CM20" s="10">
        <v>606006.64447628777</v>
      </c>
      <c r="CN20" s="10">
        <v>606006.64447628777</v>
      </c>
      <c r="CO20" s="10">
        <v>606006.64447628777</v>
      </c>
      <c r="CP20" s="10">
        <v>606006.64447628777</v>
      </c>
      <c r="CQ20" s="10">
        <v>606006.64447628777</v>
      </c>
      <c r="CR20" s="10">
        <v>606006.64447628777</v>
      </c>
      <c r="CS20" s="10">
        <v>606006.64447628777</v>
      </c>
      <c r="CT20" s="10">
        <v>606006.64447628777</v>
      </c>
      <c r="CU20" s="10">
        <v>606006.64447628777</v>
      </c>
      <c r="CV20" s="10">
        <v>606006.64447628777</v>
      </c>
      <c r="CW20" s="10">
        <v>606006.64447628777</v>
      </c>
      <c r="CX20" s="10">
        <v>606006.64447628777</v>
      </c>
      <c r="CY20" s="10">
        <v>606006.64447628777</v>
      </c>
      <c r="CZ20" s="10">
        <v>606006.64447628777</v>
      </c>
      <c r="DA20" s="10">
        <v>606006.64447628777</v>
      </c>
      <c r="DB20" s="10">
        <v>606006.64447628777</v>
      </c>
      <c r="DC20" s="10">
        <v>606006.64447628777</v>
      </c>
      <c r="DD20" s="10">
        <v>606006.64447628777</v>
      </c>
      <c r="DE20" s="10">
        <v>606006.64447628777</v>
      </c>
      <c r="DF20" s="10">
        <v>606006.64447628777</v>
      </c>
      <c r="DG20" s="10">
        <v>606006.64447628777</v>
      </c>
      <c r="DH20" s="10">
        <v>606006.64447628777</v>
      </c>
      <c r="DI20" s="10">
        <v>606006.64447628777</v>
      </c>
      <c r="DJ20" s="10">
        <v>606006.64447628777</v>
      </c>
      <c r="DK20" s="10">
        <v>606006.64447628777</v>
      </c>
      <c r="DL20" s="10">
        <v>606006.64447628777</v>
      </c>
      <c r="DM20" s="10">
        <v>606006.64447628777</v>
      </c>
      <c r="DN20" s="10">
        <v>606006.64447628777</v>
      </c>
      <c r="DO20" s="10">
        <v>606006.64447628777</v>
      </c>
      <c r="DP20" s="10">
        <v>606006.64447628777</v>
      </c>
      <c r="DQ20" s="10">
        <v>606006.64447628777</v>
      </c>
      <c r="DR20" s="10">
        <v>606006.64447628777</v>
      </c>
      <c r="DS20" s="10">
        <v>606006.64447628777</v>
      </c>
      <c r="DT20" s="10">
        <v>606006.64447628777</v>
      </c>
      <c r="DU20" s="10">
        <v>606006.64447628777</v>
      </c>
      <c r="DV20" s="10">
        <v>606006.64447628777</v>
      </c>
      <c r="DW20" s="10">
        <v>606006.64447628777</v>
      </c>
      <c r="DX20" s="10">
        <v>606006.64447628777</v>
      </c>
      <c r="DY20" s="10">
        <v>606006.64447628777</v>
      </c>
      <c r="DZ20" s="10">
        <v>606006.64447628777</v>
      </c>
      <c r="EA20" s="10">
        <v>606006.64447628777</v>
      </c>
      <c r="EB20" s="10">
        <v>606006.64447628777</v>
      </c>
      <c r="EC20" s="10">
        <v>606006.64447628777</v>
      </c>
      <c r="ED20" s="10">
        <v>606006.64447628777</v>
      </c>
      <c r="EE20" s="10">
        <v>606006.64447628777</v>
      </c>
      <c r="EF20" s="10">
        <v>606006.64447628777</v>
      </c>
      <c r="EG20" s="10">
        <v>606006.64447628777</v>
      </c>
      <c r="EH20" s="10">
        <v>606006.64447628777</v>
      </c>
      <c r="EI20" s="10">
        <v>606006.64447628777</v>
      </c>
      <c r="EJ20" s="10">
        <v>606006.64447628777</v>
      </c>
      <c r="EK20" s="10">
        <v>606006.64447628777</v>
      </c>
      <c r="EL20" s="10">
        <v>606006.64447628777</v>
      </c>
      <c r="EM20" s="10">
        <v>606006.64447628777</v>
      </c>
      <c r="EN20" s="10">
        <v>606006.64447628777</v>
      </c>
      <c r="EO20" s="10">
        <v>606006.64447628777</v>
      </c>
      <c r="EP20" s="10">
        <v>606006.64447628777</v>
      </c>
      <c r="EQ20" s="10">
        <v>606006.64447628777</v>
      </c>
      <c r="ER20" s="10">
        <v>606006.64447628777</v>
      </c>
      <c r="ES20" s="10">
        <v>606006.64447628777</v>
      </c>
      <c r="ET20" s="10">
        <v>606006.64447628777</v>
      </c>
      <c r="EU20" s="10">
        <v>606006.64447628777</v>
      </c>
      <c r="EV20" s="10">
        <v>606006.64447628777</v>
      </c>
      <c r="EW20" s="10">
        <v>606006.64447628777</v>
      </c>
      <c r="EX20" s="10">
        <v>606006.64447628777</v>
      </c>
      <c r="EY20" s="10">
        <v>606006.64447628777</v>
      </c>
      <c r="EZ20" s="10">
        <v>606006.64447628777</v>
      </c>
      <c r="FA20" s="10">
        <v>606006.64447628777</v>
      </c>
      <c r="FB20" s="10">
        <v>606006.64447628777</v>
      </c>
      <c r="FC20" s="10">
        <v>606006.64447628777</v>
      </c>
      <c r="FD20" s="10">
        <v>606006.64447628777</v>
      </c>
      <c r="FE20" s="10">
        <v>606006.64447628777</v>
      </c>
      <c r="FF20" s="10">
        <v>606006.64447628777</v>
      </c>
      <c r="FG20" s="10">
        <v>606006.64447628777</v>
      </c>
      <c r="FH20" s="10">
        <v>606006.64447628777</v>
      </c>
      <c r="FI20" s="10">
        <v>606006.64447628777</v>
      </c>
      <c r="FJ20" s="10">
        <v>606006.64447628777</v>
      </c>
      <c r="FK20" s="10">
        <v>606006.64447628777</v>
      </c>
      <c r="FL20" s="10">
        <v>606006.64447628777</v>
      </c>
      <c r="FM20" s="10">
        <v>606006.64447628777</v>
      </c>
      <c r="FN20" s="10">
        <v>606006.64447628777</v>
      </c>
      <c r="FO20" s="10">
        <v>606006.64447628777</v>
      </c>
      <c r="FP20" s="10">
        <v>606006.64447628777</v>
      </c>
      <c r="FQ20" s="10">
        <v>606006.64447628777</v>
      </c>
      <c r="FR20" s="10">
        <v>606006.64447628777</v>
      </c>
      <c r="FS20" s="10">
        <v>606006.64447628777</v>
      </c>
      <c r="FT20" s="10">
        <v>606006.64447628777</v>
      </c>
      <c r="FU20" s="10">
        <v>606006.64447628777</v>
      </c>
      <c r="FV20" s="10">
        <v>606006.64447628777</v>
      </c>
      <c r="FW20" s="10">
        <v>606006.64447628777</v>
      </c>
      <c r="FX20" s="10">
        <v>606006.64447628777</v>
      </c>
      <c r="FY20" s="10">
        <v>606006.64447628777</v>
      </c>
      <c r="FZ20" s="10">
        <v>606006.64447628777</v>
      </c>
      <c r="GA20" s="10">
        <v>606006.64447628777</v>
      </c>
      <c r="GB20" s="10">
        <v>606006.64447628777</v>
      </c>
      <c r="GC20" s="10">
        <v>606006.64447628777</v>
      </c>
      <c r="GD20" s="10">
        <v>606006.64447628777</v>
      </c>
      <c r="GE20" s="10">
        <v>606006.64447628777</v>
      </c>
      <c r="GF20" s="10">
        <v>606006.64447628777</v>
      </c>
      <c r="GG20" s="10">
        <v>606006.64447628777</v>
      </c>
      <c r="GH20" s="10">
        <v>606006.64447628777</v>
      </c>
      <c r="GI20" s="10">
        <v>606006.64447628777</v>
      </c>
      <c r="GJ20" s="10">
        <v>606006.64447628777</v>
      </c>
      <c r="GK20" s="10">
        <v>606006.64447628777</v>
      </c>
      <c r="GL20" s="10">
        <v>606006.64447628777</v>
      </c>
      <c r="GM20" s="10">
        <v>606006.64447628777</v>
      </c>
      <c r="GN20" s="10">
        <v>606006.64447628777</v>
      </c>
      <c r="GO20" s="10">
        <v>606006.64447628777</v>
      </c>
      <c r="GP20" s="10">
        <v>606006.64447628777</v>
      </c>
      <c r="GQ20" s="10">
        <v>606006.64447628777</v>
      </c>
      <c r="GR20" s="10">
        <v>606006.64447628777</v>
      </c>
      <c r="GS20" s="10">
        <v>606006.64447628777</v>
      </c>
      <c r="GT20" s="10">
        <v>606006.64447628777</v>
      </c>
      <c r="GU20" s="10">
        <v>606006.64447628777</v>
      </c>
      <c r="GV20" s="10">
        <v>606006.64447628777</v>
      </c>
      <c r="GW20" s="10">
        <v>606006.64447628777</v>
      </c>
      <c r="GX20" s="10">
        <v>606006.64447628777</v>
      </c>
      <c r="GY20" s="10">
        <v>606006.64447628777</v>
      </c>
      <c r="GZ20" s="10">
        <v>606006.64447628777</v>
      </c>
      <c r="HA20" s="10">
        <v>606006.64447628777</v>
      </c>
      <c r="HB20" s="10">
        <v>606006.64447628777</v>
      </c>
      <c r="HC20" s="10">
        <v>606006.64447628777</v>
      </c>
      <c r="HD20" s="10">
        <v>606006.64447628777</v>
      </c>
      <c r="HE20" s="10">
        <v>606006.64447628777</v>
      </c>
      <c r="HF20" s="10">
        <v>606006.64447628777</v>
      </c>
      <c r="HG20" s="10">
        <v>606006.64447628777</v>
      </c>
      <c r="HH20" s="10">
        <v>606006.64447628777</v>
      </c>
      <c r="HI20" s="10">
        <v>606006.64447628777</v>
      </c>
      <c r="HJ20" s="10">
        <v>606006.64447628777</v>
      </c>
      <c r="HK20" s="10">
        <v>606006.64447628777</v>
      </c>
      <c r="HL20" s="10">
        <v>606006.64447628777</v>
      </c>
      <c r="HM20" s="10">
        <v>606006.64447628777</v>
      </c>
      <c r="HN20" s="10">
        <v>606006.64447628777</v>
      </c>
      <c r="HO20" s="10">
        <v>606006.64447628777</v>
      </c>
      <c r="HP20" s="10">
        <v>606006.64447628777</v>
      </c>
      <c r="HQ20" s="10">
        <v>606006.64447628777</v>
      </c>
      <c r="HR20" s="10">
        <v>606006.64447628777</v>
      </c>
      <c r="HS20" s="10">
        <v>606006.64447628777</v>
      </c>
      <c r="HT20" s="10">
        <v>606006.64447628777</v>
      </c>
      <c r="HU20" s="10">
        <v>606006.64447628777</v>
      </c>
      <c r="HV20" s="10">
        <v>606006.64447628777</v>
      </c>
      <c r="HW20" s="10">
        <v>606006.64447628777</v>
      </c>
      <c r="HX20" s="10">
        <v>606006.64447628777</v>
      </c>
      <c r="HY20" s="10">
        <v>606006.64447628777</v>
      </c>
      <c r="HZ20" s="10">
        <v>606006.64447628777</v>
      </c>
      <c r="IA20" s="10">
        <v>606006.64447628777</v>
      </c>
      <c r="IB20" s="10">
        <v>606006.64447628777</v>
      </c>
      <c r="IC20" s="10">
        <v>606006.64447628777</v>
      </c>
      <c r="ID20" s="10">
        <v>606006.64447628777</v>
      </c>
      <c r="IE20" s="10">
        <v>606006.64447628777</v>
      </c>
      <c r="IF20" s="10">
        <v>606006.64447628777</v>
      </c>
      <c r="IG20" s="10">
        <v>606006.64447628777</v>
      </c>
      <c r="IH20" s="10">
        <v>606006.64447628777</v>
      </c>
      <c r="II20" s="10">
        <v>606006.64447628777</v>
      </c>
      <c r="IJ20" s="10">
        <v>606006.64447628777</v>
      </c>
      <c r="IK20" s="10">
        <v>606006.64447628777</v>
      </c>
      <c r="IL20" s="10">
        <v>606006.64447628777</v>
      </c>
      <c r="IM20" s="10">
        <v>606006.64447628777</v>
      </c>
      <c r="IN20" s="10">
        <v>606006.64447628777</v>
      </c>
      <c r="IO20" s="10">
        <v>606006.64447628777</v>
      </c>
      <c r="IP20" s="10">
        <v>606006.64447628777</v>
      </c>
      <c r="IQ20" s="10">
        <v>606006.64447628777</v>
      </c>
      <c r="IR20" s="10">
        <v>606006.64447628777</v>
      </c>
      <c r="IS20" s="10">
        <v>606006.64447628777</v>
      </c>
      <c r="IT20" s="10">
        <v>606006.64447628777</v>
      </c>
      <c r="IU20" s="10">
        <v>606006.64447628777</v>
      </c>
      <c r="IV20" s="10">
        <v>606006.64447628777</v>
      </c>
      <c r="IW20" s="10">
        <v>606006.64447628777</v>
      </c>
      <c r="IX20" s="10">
        <v>606006.64447628777</v>
      </c>
      <c r="IY20" s="10">
        <v>606006.64447628777</v>
      </c>
      <c r="IZ20" s="10">
        <v>606006.64447628777</v>
      </c>
      <c r="JA20" s="10">
        <v>606006.64447628777</v>
      </c>
      <c r="JB20" s="10">
        <v>606006.64447628777</v>
      </c>
      <c r="JC20" s="10">
        <v>606006.64447628777</v>
      </c>
      <c r="JD20" s="10">
        <v>606006.64447628777</v>
      </c>
      <c r="JE20" s="10">
        <v>606006.64447628777</v>
      </c>
      <c r="JF20" s="10">
        <v>606006.64447628777</v>
      </c>
      <c r="JG20" s="10">
        <v>606006.64447628777</v>
      </c>
      <c r="JH20" s="10">
        <v>606006.64447628777</v>
      </c>
      <c r="JI20" s="10">
        <v>606006.64447628777</v>
      </c>
      <c r="JJ20" s="10">
        <v>606006.64447628777</v>
      </c>
      <c r="JK20" s="10">
        <v>606006.64447628777</v>
      </c>
      <c r="JL20" s="10">
        <v>606006.64447628777</v>
      </c>
      <c r="JM20" s="10">
        <v>606006.64447628777</v>
      </c>
      <c r="JN20" s="10">
        <v>606006.64447628777</v>
      </c>
      <c r="JO20" s="10">
        <v>606006.64447628777</v>
      </c>
      <c r="JP20" s="10">
        <v>606006.64447628777</v>
      </c>
      <c r="JQ20" s="10">
        <v>606006.64447628777</v>
      </c>
      <c r="JR20" s="10">
        <v>606006.64447628777</v>
      </c>
      <c r="JS20" s="10">
        <v>606006.64447628777</v>
      </c>
      <c r="JT20" s="10">
        <v>606006.64447628777</v>
      </c>
      <c r="JU20" s="10">
        <v>606006.64447628777</v>
      </c>
      <c r="JV20" s="10">
        <v>606006.64447628777</v>
      </c>
      <c r="JW20" s="10">
        <v>606006.64447628777</v>
      </c>
      <c r="JX20" s="10">
        <v>606006.64447628777</v>
      </c>
      <c r="JY20" s="10">
        <v>606006.64447628777</v>
      </c>
      <c r="JZ20" s="10">
        <v>606006.64447628777</v>
      </c>
      <c r="KA20" s="10">
        <v>606006.64447628777</v>
      </c>
      <c r="KB20" s="10">
        <v>606006.64447628777</v>
      </c>
      <c r="KC20" s="10">
        <v>606006.64447628777</v>
      </c>
      <c r="KD20" s="10">
        <v>606006.64447628777</v>
      </c>
      <c r="KE20" s="10">
        <v>606006.64447628777</v>
      </c>
      <c r="KF20" s="10">
        <v>606006.64447628777</v>
      </c>
      <c r="KG20" s="10">
        <v>606006.64447628777</v>
      </c>
      <c r="KH20" s="10">
        <v>606006.64447628777</v>
      </c>
      <c r="KI20" s="10">
        <v>606006.64447628777</v>
      </c>
      <c r="KJ20" s="10">
        <v>606006.64447628777</v>
      </c>
      <c r="KK20" s="10">
        <v>606006.64447628777</v>
      </c>
      <c r="KL20" s="10">
        <v>606006.64447628777</v>
      </c>
      <c r="KM20" s="10">
        <v>606006.64447628777</v>
      </c>
      <c r="KN20" s="10">
        <v>606006.64447628777</v>
      </c>
      <c r="KO20" s="10">
        <v>606006.64447628777</v>
      </c>
      <c r="KP20" s="10">
        <v>606006.64447628777</v>
      </c>
      <c r="KQ20" s="10">
        <v>606006.64447628777</v>
      </c>
      <c r="KR20" s="10">
        <v>606006.64447628777</v>
      </c>
      <c r="KS20" s="10">
        <v>606006.64447628777</v>
      </c>
      <c r="KT20" s="10">
        <v>606006.64447628777</v>
      </c>
      <c r="KU20" s="10">
        <v>606006.64447628777</v>
      </c>
      <c r="KV20" s="10">
        <v>606006.64447628777</v>
      </c>
      <c r="KW20" s="10">
        <v>606006.64447628777</v>
      </c>
      <c r="KX20" s="10">
        <v>606006.64447628777</v>
      </c>
      <c r="KY20" s="10">
        <v>606006.64447628777</v>
      </c>
      <c r="KZ20" s="10">
        <v>606006.64447628777</v>
      </c>
      <c r="LA20" s="10">
        <v>606006.64447628777</v>
      </c>
      <c r="LB20" s="10">
        <v>606006.64447628777</v>
      </c>
      <c r="LC20" s="10">
        <v>606006.64447628777</v>
      </c>
      <c r="LD20" s="10">
        <v>606006.64447628777</v>
      </c>
      <c r="LE20" s="10">
        <v>606006.64447628777</v>
      </c>
      <c r="LF20" s="10">
        <v>606006.64447628777</v>
      </c>
      <c r="LG20" s="10">
        <v>606006.64447628777</v>
      </c>
      <c r="LH20" s="10">
        <v>606006.64447628777</v>
      </c>
      <c r="LI20" s="10">
        <v>606006.64447628777</v>
      </c>
      <c r="LJ20" s="10">
        <v>606006.64447628777</v>
      </c>
      <c r="LK20" s="10">
        <v>606006.64447628777</v>
      </c>
      <c r="LL20" s="10">
        <v>606006.64447628777</v>
      </c>
      <c r="LM20" s="10">
        <v>606006.64447628777</v>
      </c>
      <c r="LN20" s="10">
        <v>606006.64447628777</v>
      </c>
      <c r="LO20" s="10">
        <v>606006.64447628777</v>
      </c>
      <c r="LP20" s="10">
        <v>606006.64447628777</v>
      </c>
      <c r="LQ20" s="10">
        <v>606006.64447628777</v>
      </c>
      <c r="LR20" s="10">
        <v>606006.64447628777</v>
      </c>
      <c r="LS20" s="10">
        <v>606006.64447628777</v>
      </c>
      <c r="LT20" s="10">
        <v>606006.64447628777</v>
      </c>
      <c r="LU20" s="10">
        <v>606006.64447628777</v>
      </c>
      <c r="LV20" s="10">
        <v>606006.64447628777</v>
      </c>
      <c r="LW20" s="10">
        <v>606006.64447628777</v>
      </c>
      <c r="LX20" s="10">
        <v>606006.64447628777</v>
      </c>
      <c r="LY20" s="10">
        <v>606006.64447628777</v>
      </c>
      <c r="LZ20" s="10">
        <v>606006.64447628777</v>
      </c>
      <c r="MA20" s="10">
        <v>606006.64447628777</v>
      </c>
      <c r="MB20" s="10">
        <v>606006.64447628777</v>
      </c>
      <c r="MC20" s="10">
        <v>606006.64447628777</v>
      </c>
      <c r="MD20" s="10">
        <v>606006.64447628777</v>
      </c>
      <c r="ME20" s="10">
        <v>606006.64447628777</v>
      </c>
      <c r="MF20" s="10">
        <v>606006.64447628777</v>
      </c>
      <c r="MG20" s="10">
        <v>606006.64447628777</v>
      </c>
      <c r="MH20" s="10">
        <v>606006.64447628777</v>
      </c>
      <c r="MI20" s="10">
        <v>606006.64447628777</v>
      </c>
      <c r="MJ20" s="10">
        <v>606006.64447628777</v>
      </c>
      <c r="MK20" s="10">
        <v>606006.64447628777</v>
      </c>
      <c r="ML20" s="10">
        <v>606006.64447628777</v>
      </c>
      <c r="MM20" s="10">
        <v>606006.64447628777</v>
      </c>
      <c r="MN20" s="10">
        <v>606006.64447628777</v>
      </c>
      <c r="MO20" s="10">
        <v>606006.64447628777</v>
      </c>
      <c r="MP20" s="10">
        <v>606006.64447628777</v>
      </c>
      <c r="MQ20" s="10">
        <v>606006.64447628777</v>
      </c>
      <c r="MR20" s="10">
        <v>606006.64447628777</v>
      </c>
      <c r="MS20" s="10">
        <v>606006.64447628777</v>
      </c>
      <c r="MT20" s="10">
        <v>606006.64447628777</v>
      </c>
      <c r="MU20" s="10">
        <v>606006.64447628777</v>
      </c>
      <c r="MV20" s="10">
        <v>606006.64447628777</v>
      </c>
      <c r="MW20" s="10">
        <v>606006.64447628777</v>
      </c>
      <c r="MX20" s="10">
        <v>606006.64447628777</v>
      </c>
      <c r="MY20" s="10">
        <v>606006.64447628777</v>
      </c>
      <c r="MZ20" s="10">
        <v>606006.64447628777</v>
      </c>
      <c r="NA20" s="10">
        <v>606006.64447628777</v>
      </c>
      <c r="NB20" s="10">
        <v>606006.64447628777</v>
      </c>
      <c r="NC20" s="10">
        <v>606006.64447628777</v>
      </c>
      <c r="ND20" s="10">
        <v>606006.64447628777</v>
      </c>
      <c r="NE20" s="10">
        <v>606006.64447628777</v>
      </c>
      <c r="NF20" s="10">
        <v>606006.64447628777</v>
      </c>
      <c r="NG20" s="10">
        <v>606006.64447628777</v>
      </c>
      <c r="NH20" s="10">
        <v>606006.64447628777</v>
      </c>
      <c r="NI20" s="10">
        <v>606006.64447628777</v>
      </c>
      <c r="NJ20" s="10">
        <v>606006.64447628777</v>
      </c>
      <c r="NK20" s="10">
        <v>606006.64447628777</v>
      </c>
      <c r="NL20" s="10">
        <v>606006.64447628777</v>
      </c>
      <c r="NM20" s="10">
        <v>606006.64447628777</v>
      </c>
      <c r="NN20" s="10">
        <v>606006.64447628777</v>
      </c>
      <c r="NO20" s="10">
        <v>606006.64447628777</v>
      </c>
      <c r="NP20" s="10">
        <v>606006.64447628777</v>
      </c>
      <c r="NQ20" s="10">
        <v>606006.64447628777</v>
      </c>
      <c r="NR20" s="10">
        <v>606006.64447628777</v>
      </c>
      <c r="NS20" s="10">
        <v>606006.64447628777</v>
      </c>
      <c r="NT20" s="10">
        <v>606006.64447628777</v>
      </c>
      <c r="NU20" s="10">
        <v>606006.64447628777</v>
      </c>
      <c r="NV20" s="10">
        <v>606006.64447628777</v>
      </c>
      <c r="NW20" s="10">
        <v>606006.64447628777</v>
      </c>
      <c r="NX20" s="10">
        <v>606006.64447628777</v>
      </c>
      <c r="NY20" s="10">
        <v>606006.64447628777</v>
      </c>
      <c r="NZ20" s="10">
        <v>606006.64447628777</v>
      </c>
      <c r="OA20" s="10">
        <v>606006.64447628777</v>
      </c>
      <c r="OB20" s="10">
        <v>606006.64447628777</v>
      </c>
      <c r="OC20" s="10">
        <v>606006.64447628777</v>
      </c>
      <c r="OD20" s="10">
        <v>606006.64447628777</v>
      </c>
      <c r="OE20" s="10">
        <v>606006.64447628777</v>
      </c>
      <c r="OF20" s="10">
        <v>606006.64447628777</v>
      </c>
      <c r="OG20" s="10">
        <v>606006.64447628777</v>
      </c>
      <c r="OH20" s="10">
        <v>606006.64447628777</v>
      </c>
      <c r="OI20" s="10">
        <v>606006.64447628777</v>
      </c>
      <c r="OJ20" s="10">
        <v>606006.64447628777</v>
      </c>
      <c r="OK20" s="10">
        <v>606006.64447628777</v>
      </c>
      <c r="OL20" s="10">
        <v>606006.64447628777</v>
      </c>
      <c r="OM20" s="10">
        <v>606006.64447628777</v>
      </c>
      <c r="ON20" s="10">
        <v>606006.64447628777</v>
      </c>
      <c r="OO20" s="10">
        <v>606006.64447628777</v>
      </c>
      <c r="OP20" s="10">
        <v>606006.64447628777</v>
      </c>
      <c r="OQ20" s="10">
        <v>606006.64447628777</v>
      </c>
      <c r="OR20" s="10">
        <v>606006.64447628777</v>
      </c>
      <c r="OS20" s="10">
        <v>606006.64447628777</v>
      </c>
      <c r="OT20" s="10">
        <v>606006.64447628777</v>
      </c>
      <c r="OU20" s="10">
        <v>606006.64447628777</v>
      </c>
      <c r="OV20" s="10">
        <v>606006.64447628777</v>
      </c>
      <c r="OW20" s="10">
        <v>606006.64447628777</v>
      </c>
      <c r="OX20" s="10">
        <v>606006.64447628777</v>
      </c>
      <c r="OY20" s="10">
        <v>606006.64447628777</v>
      </c>
      <c r="OZ20" s="10">
        <v>606006.64447628777</v>
      </c>
      <c r="PA20" s="10">
        <v>606006.64447628777</v>
      </c>
      <c r="PB20" s="10">
        <v>606006.64447628777</v>
      </c>
      <c r="PC20" s="10">
        <v>606006.64447628777</v>
      </c>
      <c r="PD20" s="10">
        <v>606006.64447628777</v>
      </c>
      <c r="PE20" s="10">
        <v>606006.64447628777</v>
      </c>
      <c r="PF20" s="10">
        <v>606006.64447628777</v>
      </c>
      <c r="PG20" s="10">
        <v>606006.64447628777</v>
      </c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</row>
    <row r="21" spans="1:435">
      <c r="A21" s="1"/>
      <c r="B21" s="8"/>
      <c r="C21" s="11"/>
      <c r="D21" s="1"/>
      <c r="E21" s="1"/>
      <c r="J21" s="1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435" ht="26.25" customHeight="1">
      <c r="A22" s="89" t="s">
        <v>255</v>
      </c>
      <c r="B22" s="24" t="s">
        <v>449</v>
      </c>
      <c r="C22" s="11"/>
      <c r="D22" s="7"/>
      <c r="E22" s="7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435" ht="15" customHeight="1">
      <c r="A23" s="89"/>
      <c r="B23" s="14" t="s">
        <v>550</v>
      </c>
      <c r="C23" s="11"/>
      <c r="D23" s="7">
        <f>'SERVICOS 1o ANO'!E3</f>
        <v>345484.04203203064</v>
      </c>
      <c r="E23" s="7">
        <f>D23</f>
        <v>345484.04203203064</v>
      </c>
      <c r="F23" s="7">
        <f t="shared" ref="F23:O23" si="38">E23</f>
        <v>345484.04203203064</v>
      </c>
      <c r="G23" s="7">
        <f t="shared" si="38"/>
        <v>345484.04203203064</v>
      </c>
      <c r="H23" s="7">
        <f t="shared" si="38"/>
        <v>345484.04203203064</v>
      </c>
      <c r="I23" s="7">
        <f t="shared" si="38"/>
        <v>345484.04203203064</v>
      </c>
      <c r="J23" s="7">
        <f t="shared" si="38"/>
        <v>345484.04203203064</v>
      </c>
      <c r="K23" s="7">
        <f t="shared" si="38"/>
        <v>345484.04203203064</v>
      </c>
      <c r="L23" s="7">
        <f t="shared" si="38"/>
        <v>345484.04203203064</v>
      </c>
      <c r="M23" s="7">
        <f t="shared" si="38"/>
        <v>345484.04203203064</v>
      </c>
      <c r="N23" s="7">
        <f t="shared" si="38"/>
        <v>345484.04203203064</v>
      </c>
      <c r="O23" s="7">
        <f t="shared" si="38"/>
        <v>345484.04203203064</v>
      </c>
      <c r="P23" s="12">
        <f>'SERVICOS 2o ANO'!E3</f>
        <v>266516.36049866932</v>
      </c>
      <c r="Q23" s="12">
        <f>P23</f>
        <v>266516.36049866932</v>
      </c>
      <c r="R23" s="12">
        <f t="shared" ref="R23:AO23" si="39">Q23</f>
        <v>266516.36049866932</v>
      </c>
      <c r="S23" s="12">
        <f t="shared" si="39"/>
        <v>266516.36049866932</v>
      </c>
      <c r="T23" s="12">
        <f t="shared" si="39"/>
        <v>266516.36049866932</v>
      </c>
      <c r="U23" s="12">
        <f t="shared" si="39"/>
        <v>266516.36049866932</v>
      </c>
      <c r="V23" s="12">
        <f t="shared" si="39"/>
        <v>266516.36049866932</v>
      </c>
      <c r="W23" s="12">
        <f t="shared" si="39"/>
        <v>266516.36049866932</v>
      </c>
      <c r="X23" s="12">
        <f t="shared" si="39"/>
        <v>266516.36049866932</v>
      </c>
      <c r="Y23" s="12">
        <f t="shared" si="39"/>
        <v>266516.36049866932</v>
      </c>
      <c r="Z23" s="12">
        <f t="shared" si="39"/>
        <v>266516.36049866932</v>
      </c>
      <c r="AA23" s="12">
        <f t="shared" si="39"/>
        <v>266516.36049866932</v>
      </c>
      <c r="AB23" s="12">
        <f>'SERVICOS 3o ANO'!E3</f>
        <v>237034.51150021015</v>
      </c>
      <c r="AC23" s="12">
        <f t="shared" si="39"/>
        <v>237034.51150021015</v>
      </c>
      <c r="AD23" s="12">
        <f t="shared" si="39"/>
        <v>237034.51150021015</v>
      </c>
      <c r="AE23" s="12">
        <f t="shared" si="39"/>
        <v>237034.51150021015</v>
      </c>
      <c r="AF23" s="12">
        <f t="shared" si="39"/>
        <v>237034.51150021015</v>
      </c>
      <c r="AG23" s="12">
        <f t="shared" si="39"/>
        <v>237034.51150021015</v>
      </c>
      <c r="AH23" s="12">
        <f t="shared" si="39"/>
        <v>237034.51150021015</v>
      </c>
      <c r="AI23" s="12">
        <f t="shared" si="39"/>
        <v>237034.51150021015</v>
      </c>
      <c r="AJ23" s="12">
        <f t="shared" si="39"/>
        <v>237034.51150021015</v>
      </c>
      <c r="AK23" s="12">
        <f t="shared" si="39"/>
        <v>237034.51150021015</v>
      </c>
      <c r="AL23" s="12">
        <f t="shared" si="39"/>
        <v>237034.51150021015</v>
      </c>
      <c r="AM23" s="12">
        <f t="shared" si="39"/>
        <v>237034.51150021015</v>
      </c>
      <c r="AN23" s="12">
        <f>'SERVIÇOS 4o ANO EM DIANTE'!E3</f>
        <v>167222.71802773498</v>
      </c>
      <c r="AO23" s="12">
        <f t="shared" si="39"/>
        <v>167222.71802773498</v>
      </c>
      <c r="AP23" s="12">
        <f t="shared" ref="AP23:AS23" si="40">AO23</f>
        <v>167222.71802773498</v>
      </c>
      <c r="AQ23" s="12">
        <f t="shared" si="40"/>
        <v>167222.71802773498</v>
      </c>
      <c r="AR23" s="12">
        <f t="shared" si="40"/>
        <v>167222.71802773498</v>
      </c>
      <c r="AS23" s="12">
        <f t="shared" si="40"/>
        <v>167222.71802773498</v>
      </c>
      <c r="AT23" s="12">
        <f t="shared" ref="AT23:DE23" si="41">AS23</f>
        <v>167222.71802773498</v>
      </c>
      <c r="AU23" s="12">
        <f t="shared" si="41"/>
        <v>167222.71802773498</v>
      </c>
      <c r="AV23" s="12">
        <f t="shared" si="41"/>
        <v>167222.71802773498</v>
      </c>
      <c r="AW23" s="12">
        <f t="shared" si="41"/>
        <v>167222.71802773498</v>
      </c>
      <c r="AX23" s="12">
        <f t="shared" si="41"/>
        <v>167222.71802773498</v>
      </c>
      <c r="AY23" s="12">
        <f t="shared" si="41"/>
        <v>167222.71802773498</v>
      </c>
      <c r="AZ23" s="12">
        <f t="shared" si="41"/>
        <v>167222.71802773498</v>
      </c>
      <c r="BA23" s="12">
        <f t="shared" si="41"/>
        <v>167222.71802773498</v>
      </c>
      <c r="BB23" s="12">
        <f t="shared" si="41"/>
        <v>167222.71802773498</v>
      </c>
      <c r="BC23" s="12">
        <f t="shared" si="41"/>
        <v>167222.71802773498</v>
      </c>
      <c r="BD23" s="12">
        <f t="shared" si="41"/>
        <v>167222.71802773498</v>
      </c>
      <c r="BE23" s="12">
        <f t="shared" si="41"/>
        <v>167222.71802773498</v>
      </c>
      <c r="BF23" s="12">
        <f t="shared" si="41"/>
        <v>167222.71802773498</v>
      </c>
      <c r="BG23" s="12">
        <f t="shared" si="41"/>
        <v>167222.71802773498</v>
      </c>
      <c r="BH23" s="12">
        <f t="shared" si="41"/>
        <v>167222.71802773498</v>
      </c>
      <c r="BI23" s="12">
        <f t="shared" si="41"/>
        <v>167222.71802773498</v>
      </c>
      <c r="BJ23" s="12">
        <f t="shared" si="41"/>
        <v>167222.71802773498</v>
      </c>
      <c r="BK23" s="12">
        <f t="shared" si="41"/>
        <v>167222.71802773498</v>
      </c>
      <c r="BL23" s="12">
        <f t="shared" si="41"/>
        <v>167222.71802773498</v>
      </c>
      <c r="BM23" s="12">
        <f t="shared" si="41"/>
        <v>167222.71802773498</v>
      </c>
      <c r="BN23" s="12">
        <f t="shared" si="41"/>
        <v>167222.71802773498</v>
      </c>
      <c r="BO23" s="12">
        <f t="shared" si="41"/>
        <v>167222.71802773498</v>
      </c>
      <c r="BP23" s="12">
        <f t="shared" si="41"/>
        <v>167222.71802773498</v>
      </c>
      <c r="BQ23" s="12">
        <f t="shared" si="41"/>
        <v>167222.71802773498</v>
      </c>
      <c r="BR23" s="12">
        <f t="shared" si="41"/>
        <v>167222.71802773498</v>
      </c>
      <c r="BS23" s="12">
        <f t="shared" si="41"/>
        <v>167222.71802773498</v>
      </c>
      <c r="BT23" s="12">
        <f t="shared" si="41"/>
        <v>167222.71802773498</v>
      </c>
      <c r="BU23" s="12">
        <f t="shared" si="41"/>
        <v>167222.71802773498</v>
      </c>
      <c r="BV23" s="12">
        <f t="shared" si="41"/>
        <v>167222.71802773498</v>
      </c>
      <c r="BW23" s="12">
        <f t="shared" si="41"/>
        <v>167222.71802773498</v>
      </c>
      <c r="BX23" s="12">
        <f t="shared" si="41"/>
        <v>167222.71802773498</v>
      </c>
      <c r="BY23" s="12">
        <f t="shared" si="41"/>
        <v>167222.71802773498</v>
      </c>
      <c r="BZ23" s="12">
        <f t="shared" si="41"/>
        <v>167222.71802773498</v>
      </c>
      <c r="CA23" s="12">
        <f t="shared" si="41"/>
        <v>167222.71802773498</v>
      </c>
      <c r="CB23" s="12">
        <f t="shared" si="41"/>
        <v>167222.71802773498</v>
      </c>
      <c r="CC23" s="12">
        <f t="shared" si="41"/>
        <v>167222.71802773498</v>
      </c>
      <c r="CD23" s="12">
        <f t="shared" si="41"/>
        <v>167222.71802773498</v>
      </c>
      <c r="CE23" s="12">
        <f t="shared" si="41"/>
        <v>167222.71802773498</v>
      </c>
      <c r="CF23" s="12">
        <f t="shared" si="41"/>
        <v>167222.71802773498</v>
      </c>
      <c r="CG23" s="12">
        <f t="shared" si="41"/>
        <v>167222.71802773498</v>
      </c>
      <c r="CH23" s="12">
        <f t="shared" si="41"/>
        <v>167222.71802773498</v>
      </c>
      <c r="CI23" s="12">
        <f t="shared" si="41"/>
        <v>167222.71802773498</v>
      </c>
      <c r="CJ23" s="12">
        <f t="shared" si="41"/>
        <v>167222.71802773498</v>
      </c>
      <c r="CK23" s="12">
        <f t="shared" si="41"/>
        <v>167222.71802773498</v>
      </c>
      <c r="CL23" s="12">
        <f t="shared" si="41"/>
        <v>167222.71802773498</v>
      </c>
      <c r="CM23" s="12">
        <f t="shared" si="41"/>
        <v>167222.71802773498</v>
      </c>
      <c r="CN23" s="12">
        <f t="shared" si="41"/>
        <v>167222.71802773498</v>
      </c>
      <c r="CO23" s="12">
        <f t="shared" si="41"/>
        <v>167222.71802773498</v>
      </c>
      <c r="CP23" s="12">
        <f t="shared" si="41"/>
        <v>167222.71802773498</v>
      </c>
      <c r="CQ23" s="12">
        <f t="shared" si="41"/>
        <v>167222.71802773498</v>
      </c>
      <c r="CR23" s="12">
        <f t="shared" si="41"/>
        <v>167222.71802773498</v>
      </c>
      <c r="CS23" s="12">
        <f t="shared" si="41"/>
        <v>167222.71802773498</v>
      </c>
      <c r="CT23" s="12">
        <f t="shared" si="41"/>
        <v>167222.71802773498</v>
      </c>
      <c r="CU23" s="12">
        <f t="shared" si="41"/>
        <v>167222.71802773498</v>
      </c>
      <c r="CV23" s="12">
        <f t="shared" si="41"/>
        <v>167222.71802773498</v>
      </c>
      <c r="CW23" s="12">
        <f t="shared" si="41"/>
        <v>167222.71802773498</v>
      </c>
      <c r="CX23" s="12">
        <f t="shared" si="41"/>
        <v>167222.71802773498</v>
      </c>
      <c r="CY23" s="12">
        <f t="shared" si="41"/>
        <v>167222.71802773498</v>
      </c>
      <c r="CZ23" s="12">
        <f t="shared" si="41"/>
        <v>167222.71802773498</v>
      </c>
      <c r="DA23" s="12">
        <f t="shared" si="41"/>
        <v>167222.71802773498</v>
      </c>
      <c r="DB23" s="12">
        <f t="shared" si="41"/>
        <v>167222.71802773498</v>
      </c>
      <c r="DC23" s="12">
        <f t="shared" si="41"/>
        <v>167222.71802773498</v>
      </c>
      <c r="DD23" s="12">
        <f t="shared" si="41"/>
        <v>167222.71802773498</v>
      </c>
      <c r="DE23" s="12">
        <f t="shared" si="41"/>
        <v>167222.71802773498</v>
      </c>
      <c r="DF23" s="12">
        <f t="shared" ref="DF23:FQ23" si="42">DE23</f>
        <v>167222.71802773498</v>
      </c>
      <c r="DG23" s="12">
        <f t="shared" si="42"/>
        <v>167222.71802773498</v>
      </c>
      <c r="DH23" s="12">
        <f t="shared" si="42"/>
        <v>167222.71802773498</v>
      </c>
      <c r="DI23" s="12">
        <f t="shared" si="42"/>
        <v>167222.71802773498</v>
      </c>
      <c r="DJ23" s="12">
        <f t="shared" si="42"/>
        <v>167222.71802773498</v>
      </c>
      <c r="DK23" s="12">
        <f t="shared" si="42"/>
        <v>167222.71802773498</v>
      </c>
      <c r="DL23" s="12">
        <f t="shared" si="42"/>
        <v>167222.71802773498</v>
      </c>
      <c r="DM23" s="12">
        <f t="shared" si="42"/>
        <v>167222.71802773498</v>
      </c>
      <c r="DN23" s="12">
        <f t="shared" si="42"/>
        <v>167222.71802773498</v>
      </c>
      <c r="DO23" s="12">
        <f t="shared" si="42"/>
        <v>167222.71802773498</v>
      </c>
      <c r="DP23" s="12">
        <f t="shared" si="42"/>
        <v>167222.71802773498</v>
      </c>
      <c r="DQ23" s="12">
        <f t="shared" si="42"/>
        <v>167222.71802773498</v>
      </c>
      <c r="DR23" s="12">
        <f t="shared" si="42"/>
        <v>167222.71802773498</v>
      </c>
      <c r="DS23" s="12">
        <f t="shared" si="42"/>
        <v>167222.71802773498</v>
      </c>
      <c r="DT23" s="12">
        <f t="shared" si="42"/>
        <v>167222.71802773498</v>
      </c>
      <c r="DU23" s="12">
        <f t="shared" si="42"/>
        <v>167222.71802773498</v>
      </c>
      <c r="DV23" s="12">
        <f t="shared" si="42"/>
        <v>167222.71802773498</v>
      </c>
      <c r="DW23" s="12">
        <f t="shared" si="42"/>
        <v>167222.71802773498</v>
      </c>
      <c r="DX23" s="12">
        <f t="shared" si="42"/>
        <v>167222.71802773498</v>
      </c>
      <c r="DY23" s="12">
        <f t="shared" si="42"/>
        <v>167222.71802773498</v>
      </c>
      <c r="DZ23" s="12">
        <f t="shared" si="42"/>
        <v>167222.71802773498</v>
      </c>
      <c r="EA23" s="12">
        <f t="shared" si="42"/>
        <v>167222.71802773498</v>
      </c>
      <c r="EB23" s="12">
        <f t="shared" si="42"/>
        <v>167222.71802773498</v>
      </c>
      <c r="EC23" s="12">
        <f t="shared" si="42"/>
        <v>167222.71802773498</v>
      </c>
      <c r="ED23" s="12">
        <f t="shared" si="42"/>
        <v>167222.71802773498</v>
      </c>
      <c r="EE23" s="12">
        <f t="shared" si="42"/>
        <v>167222.71802773498</v>
      </c>
      <c r="EF23" s="12">
        <f t="shared" si="42"/>
        <v>167222.71802773498</v>
      </c>
      <c r="EG23" s="12">
        <f t="shared" si="42"/>
        <v>167222.71802773498</v>
      </c>
      <c r="EH23" s="12">
        <f t="shared" si="42"/>
        <v>167222.71802773498</v>
      </c>
      <c r="EI23" s="12">
        <f t="shared" si="42"/>
        <v>167222.71802773498</v>
      </c>
      <c r="EJ23" s="12">
        <f t="shared" si="42"/>
        <v>167222.71802773498</v>
      </c>
      <c r="EK23" s="12">
        <f t="shared" si="42"/>
        <v>167222.71802773498</v>
      </c>
      <c r="EL23" s="12">
        <f t="shared" si="42"/>
        <v>167222.71802773498</v>
      </c>
      <c r="EM23" s="12">
        <f t="shared" si="42"/>
        <v>167222.71802773498</v>
      </c>
      <c r="EN23" s="12">
        <f t="shared" si="42"/>
        <v>167222.71802773498</v>
      </c>
      <c r="EO23" s="12">
        <f t="shared" si="42"/>
        <v>167222.71802773498</v>
      </c>
      <c r="EP23" s="12">
        <f t="shared" si="42"/>
        <v>167222.71802773498</v>
      </c>
      <c r="EQ23" s="12">
        <f t="shared" si="42"/>
        <v>167222.71802773498</v>
      </c>
      <c r="ER23" s="12">
        <f t="shared" si="42"/>
        <v>167222.71802773498</v>
      </c>
      <c r="ES23" s="12">
        <f t="shared" si="42"/>
        <v>167222.71802773498</v>
      </c>
      <c r="ET23" s="12">
        <f t="shared" si="42"/>
        <v>167222.71802773498</v>
      </c>
      <c r="EU23" s="12">
        <f t="shared" si="42"/>
        <v>167222.71802773498</v>
      </c>
      <c r="EV23" s="12">
        <f t="shared" si="42"/>
        <v>167222.71802773498</v>
      </c>
      <c r="EW23" s="12">
        <f t="shared" si="42"/>
        <v>167222.71802773498</v>
      </c>
      <c r="EX23" s="12">
        <f t="shared" si="42"/>
        <v>167222.71802773498</v>
      </c>
      <c r="EY23" s="12">
        <f t="shared" si="42"/>
        <v>167222.71802773498</v>
      </c>
      <c r="EZ23" s="12">
        <f t="shared" si="42"/>
        <v>167222.71802773498</v>
      </c>
      <c r="FA23" s="12">
        <f t="shared" si="42"/>
        <v>167222.71802773498</v>
      </c>
      <c r="FB23" s="12">
        <f t="shared" si="42"/>
        <v>167222.71802773498</v>
      </c>
      <c r="FC23" s="12">
        <f t="shared" si="42"/>
        <v>167222.71802773498</v>
      </c>
      <c r="FD23" s="12">
        <f t="shared" si="42"/>
        <v>167222.71802773498</v>
      </c>
      <c r="FE23" s="12">
        <f t="shared" si="42"/>
        <v>167222.71802773498</v>
      </c>
      <c r="FF23" s="12">
        <f t="shared" si="42"/>
        <v>167222.71802773498</v>
      </c>
      <c r="FG23" s="12">
        <f t="shared" si="42"/>
        <v>167222.71802773498</v>
      </c>
      <c r="FH23" s="12">
        <f t="shared" si="42"/>
        <v>167222.71802773498</v>
      </c>
      <c r="FI23" s="12">
        <f t="shared" si="42"/>
        <v>167222.71802773498</v>
      </c>
      <c r="FJ23" s="12">
        <f t="shared" si="42"/>
        <v>167222.71802773498</v>
      </c>
      <c r="FK23" s="12">
        <f t="shared" si="42"/>
        <v>167222.71802773498</v>
      </c>
      <c r="FL23" s="12">
        <f t="shared" si="42"/>
        <v>167222.71802773498</v>
      </c>
      <c r="FM23" s="12">
        <f t="shared" si="42"/>
        <v>167222.71802773498</v>
      </c>
      <c r="FN23" s="12">
        <f t="shared" si="42"/>
        <v>167222.71802773498</v>
      </c>
      <c r="FO23" s="12">
        <f t="shared" si="42"/>
        <v>167222.71802773498</v>
      </c>
      <c r="FP23" s="12">
        <f t="shared" si="42"/>
        <v>167222.71802773498</v>
      </c>
      <c r="FQ23" s="12">
        <f t="shared" si="42"/>
        <v>167222.71802773498</v>
      </c>
      <c r="FR23" s="12">
        <f t="shared" ref="FR23:IC23" si="43">FQ23</f>
        <v>167222.71802773498</v>
      </c>
      <c r="FS23" s="12">
        <f t="shared" si="43"/>
        <v>167222.71802773498</v>
      </c>
      <c r="FT23" s="12">
        <f t="shared" si="43"/>
        <v>167222.71802773498</v>
      </c>
      <c r="FU23" s="12">
        <f t="shared" si="43"/>
        <v>167222.71802773498</v>
      </c>
      <c r="FV23" s="12">
        <f t="shared" si="43"/>
        <v>167222.71802773498</v>
      </c>
      <c r="FW23" s="12">
        <f t="shared" si="43"/>
        <v>167222.71802773498</v>
      </c>
      <c r="FX23" s="12">
        <f t="shared" si="43"/>
        <v>167222.71802773498</v>
      </c>
      <c r="FY23" s="12">
        <f t="shared" si="43"/>
        <v>167222.71802773498</v>
      </c>
      <c r="FZ23" s="12">
        <f t="shared" si="43"/>
        <v>167222.71802773498</v>
      </c>
      <c r="GA23" s="12">
        <f t="shared" si="43"/>
        <v>167222.71802773498</v>
      </c>
      <c r="GB23" s="12">
        <f t="shared" si="43"/>
        <v>167222.71802773498</v>
      </c>
      <c r="GC23" s="12">
        <f t="shared" si="43"/>
        <v>167222.71802773498</v>
      </c>
      <c r="GD23" s="12">
        <f t="shared" si="43"/>
        <v>167222.71802773498</v>
      </c>
      <c r="GE23" s="12">
        <f t="shared" si="43"/>
        <v>167222.71802773498</v>
      </c>
      <c r="GF23" s="12">
        <f t="shared" si="43"/>
        <v>167222.71802773498</v>
      </c>
      <c r="GG23" s="12">
        <f t="shared" si="43"/>
        <v>167222.71802773498</v>
      </c>
      <c r="GH23" s="12">
        <f t="shared" si="43"/>
        <v>167222.71802773498</v>
      </c>
      <c r="GI23" s="12">
        <f t="shared" si="43"/>
        <v>167222.71802773498</v>
      </c>
      <c r="GJ23" s="12">
        <f t="shared" si="43"/>
        <v>167222.71802773498</v>
      </c>
      <c r="GK23" s="12">
        <f t="shared" si="43"/>
        <v>167222.71802773498</v>
      </c>
      <c r="GL23" s="12">
        <f t="shared" si="43"/>
        <v>167222.71802773498</v>
      </c>
      <c r="GM23" s="12">
        <f t="shared" si="43"/>
        <v>167222.71802773498</v>
      </c>
      <c r="GN23" s="12">
        <f t="shared" si="43"/>
        <v>167222.71802773498</v>
      </c>
      <c r="GO23" s="12">
        <f t="shared" si="43"/>
        <v>167222.71802773498</v>
      </c>
      <c r="GP23" s="12">
        <f t="shared" si="43"/>
        <v>167222.71802773498</v>
      </c>
      <c r="GQ23" s="12">
        <f t="shared" si="43"/>
        <v>167222.71802773498</v>
      </c>
      <c r="GR23" s="12">
        <f t="shared" si="43"/>
        <v>167222.71802773498</v>
      </c>
      <c r="GS23" s="12">
        <f t="shared" si="43"/>
        <v>167222.71802773498</v>
      </c>
      <c r="GT23" s="12">
        <f t="shared" si="43"/>
        <v>167222.71802773498</v>
      </c>
      <c r="GU23" s="12">
        <f t="shared" si="43"/>
        <v>167222.71802773498</v>
      </c>
      <c r="GV23" s="12">
        <f t="shared" si="43"/>
        <v>167222.71802773498</v>
      </c>
      <c r="GW23" s="12">
        <f t="shared" si="43"/>
        <v>167222.71802773498</v>
      </c>
      <c r="GX23" s="12">
        <f t="shared" si="43"/>
        <v>167222.71802773498</v>
      </c>
      <c r="GY23" s="12">
        <f t="shared" si="43"/>
        <v>167222.71802773498</v>
      </c>
      <c r="GZ23" s="12">
        <f t="shared" si="43"/>
        <v>167222.71802773498</v>
      </c>
      <c r="HA23" s="12">
        <f t="shared" si="43"/>
        <v>167222.71802773498</v>
      </c>
      <c r="HB23" s="12">
        <f t="shared" si="43"/>
        <v>167222.71802773498</v>
      </c>
      <c r="HC23" s="12">
        <f t="shared" si="43"/>
        <v>167222.71802773498</v>
      </c>
      <c r="HD23" s="12">
        <f t="shared" si="43"/>
        <v>167222.71802773498</v>
      </c>
      <c r="HE23" s="12">
        <f t="shared" si="43"/>
        <v>167222.71802773498</v>
      </c>
      <c r="HF23" s="12">
        <f t="shared" si="43"/>
        <v>167222.71802773498</v>
      </c>
      <c r="HG23" s="12">
        <f t="shared" si="43"/>
        <v>167222.71802773498</v>
      </c>
      <c r="HH23" s="12">
        <f t="shared" si="43"/>
        <v>167222.71802773498</v>
      </c>
      <c r="HI23" s="12">
        <f t="shared" si="43"/>
        <v>167222.71802773498</v>
      </c>
      <c r="HJ23" s="12">
        <f t="shared" si="43"/>
        <v>167222.71802773498</v>
      </c>
      <c r="HK23" s="12">
        <f t="shared" si="43"/>
        <v>167222.71802773498</v>
      </c>
      <c r="HL23" s="12">
        <f t="shared" si="43"/>
        <v>167222.71802773498</v>
      </c>
      <c r="HM23" s="12">
        <f t="shared" si="43"/>
        <v>167222.71802773498</v>
      </c>
      <c r="HN23" s="12">
        <f t="shared" si="43"/>
        <v>167222.71802773498</v>
      </c>
      <c r="HO23" s="12">
        <f t="shared" si="43"/>
        <v>167222.71802773498</v>
      </c>
      <c r="HP23" s="12">
        <f t="shared" si="43"/>
        <v>167222.71802773498</v>
      </c>
      <c r="HQ23" s="12">
        <f t="shared" si="43"/>
        <v>167222.71802773498</v>
      </c>
      <c r="HR23" s="12">
        <f t="shared" si="43"/>
        <v>167222.71802773498</v>
      </c>
      <c r="HS23" s="12">
        <f t="shared" si="43"/>
        <v>167222.71802773498</v>
      </c>
      <c r="HT23" s="12">
        <f t="shared" si="43"/>
        <v>167222.71802773498</v>
      </c>
      <c r="HU23" s="12">
        <f t="shared" si="43"/>
        <v>167222.71802773498</v>
      </c>
      <c r="HV23" s="12">
        <f t="shared" si="43"/>
        <v>167222.71802773498</v>
      </c>
      <c r="HW23" s="12">
        <f t="shared" si="43"/>
        <v>167222.71802773498</v>
      </c>
      <c r="HX23" s="12">
        <f t="shared" si="43"/>
        <v>167222.71802773498</v>
      </c>
      <c r="HY23" s="12">
        <f t="shared" si="43"/>
        <v>167222.71802773498</v>
      </c>
      <c r="HZ23" s="12">
        <f t="shared" si="43"/>
        <v>167222.71802773498</v>
      </c>
      <c r="IA23" s="12">
        <f t="shared" si="43"/>
        <v>167222.71802773498</v>
      </c>
      <c r="IB23" s="12">
        <f t="shared" si="43"/>
        <v>167222.71802773498</v>
      </c>
      <c r="IC23" s="12">
        <f t="shared" si="43"/>
        <v>167222.71802773498</v>
      </c>
      <c r="ID23" s="12">
        <f t="shared" ref="ID23:KO23" si="44">IC23</f>
        <v>167222.71802773498</v>
      </c>
      <c r="IE23" s="12">
        <f t="shared" si="44"/>
        <v>167222.71802773498</v>
      </c>
      <c r="IF23" s="12">
        <f t="shared" si="44"/>
        <v>167222.71802773498</v>
      </c>
      <c r="IG23" s="12">
        <f t="shared" si="44"/>
        <v>167222.71802773498</v>
      </c>
      <c r="IH23" s="12">
        <f t="shared" si="44"/>
        <v>167222.71802773498</v>
      </c>
      <c r="II23" s="12">
        <f t="shared" si="44"/>
        <v>167222.71802773498</v>
      </c>
      <c r="IJ23" s="12">
        <f t="shared" si="44"/>
        <v>167222.71802773498</v>
      </c>
      <c r="IK23" s="12">
        <f t="shared" si="44"/>
        <v>167222.71802773498</v>
      </c>
      <c r="IL23" s="12">
        <f t="shared" si="44"/>
        <v>167222.71802773498</v>
      </c>
      <c r="IM23" s="12">
        <f t="shared" si="44"/>
        <v>167222.71802773498</v>
      </c>
      <c r="IN23" s="12">
        <f t="shared" si="44"/>
        <v>167222.71802773498</v>
      </c>
      <c r="IO23" s="12">
        <f t="shared" si="44"/>
        <v>167222.71802773498</v>
      </c>
      <c r="IP23" s="12">
        <f t="shared" si="44"/>
        <v>167222.71802773498</v>
      </c>
      <c r="IQ23" s="12">
        <f t="shared" si="44"/>
        <v>167222.71802773498</v>
      </c>
      <c r="IR23" s="12">
        <f t="shared" si="44"/>
        <v>167222.71802773498</v>
      </c>
      <c r="IS23" s="12">
        <f t="shared" si="44"/>
        <v>167222.71802773498</v>
      </c>
      <c r="IT23" s="12">
        <f t="shared" si="44"/>
        <v>167222.71802773498</v>
      </c>
      <c r="IU23" s="12">
        <f t="shared" si="44"/>
        <v>167222.71802773498</v>
      </c>
      <c r="IV23" s="12">
        <f t="shared" si="44"/>
        <v>167222.71802773498</v>
      </c>
      <c r="IW23" s="12">
        <f t="shared" si="44"/>
        <v>167222.71802773498</v>
      </c>
      <c r="IX23" s="12">
        <f t="shared" si="44"/>
        <v>167222.71802773498</v>
      </c>
      <c r="IY23" s="12">
        <f t="shared" si="44"/>
        <v>167222.71802773498</v>
      </c>
      <c r="IZ23" s="12">
        <f t="shared" si="44"/>
        <v>167222.71802773498</v>
      </c>
      <c r="JA23" s="12">
        <f t="shared" si="44"/>
        <v>167222.71802773498</v>
      </c>
      <c r="JB23" s="12">
        <f t="shared" si="44"/>
        <v>167222.71802773498</v>
      </c>
      <c r="JC23" s="12">
        <f t="shared" si="44"/>
        <v>167222.71802773498</v>
      </c>
      <c r="JD23" s="12">
        <f t="shared" si="44"/>
        <v>167222.71802773498</v>
      </c>
      <c r="JE23" s="12">
        <f t="shared" si="44"/>
        <v>167222.71802773498</v>
      </c>
      <c r="JF23" s="12">
        <f t="shared" si="44"/>
        <v>167222.71802773498</v>
      </c>
      <c r="JG23" s="12">
        <f t="shared" si="44"/>
        <v>167222.71802773498</v>
      </c>
      <c r="JH23" s="12">
        <f t="shared" si="44"/>
        <v>167222.71802773498</v>
      </c>
      <c r="JI23" s="12">
        <f t="shared" si="44"/>
        <v>167222.71802773498</v>
      </c>
      <c r="JJ23" s="12">
        <f t="shared" si="44"/>
        <v>167222.71802773498</v>
      </c>
      <c r="JK23" s="12">
        <f t="shared" si="44"/>
        <v>167222.71802773498</v>
      </c>
      <c r="JL23" s="12">
        <f t="shared" si="44"/>
        <v>167222.71802773498</v>
      </c>
      <c r="JM23" s="12">
        <f t="shared" si="44"/>
        <v>167222.71802773498</v>
      </c>
      <c r="JN23" s="12">
        <f t="shared" si="44"/>
        <v>167222.71802773498</v>
      </c>
      <c r="JO23" s="12">
        <f t="shared" si="44"/>
        <v>167222.71802773498</v>
      </c>
      <c r="JP23" s="12">
        <f t="shared" si="44"/>
        <v>167222.71802773498</v>
      </c>
      <c r="JQ23" s="12">
        <f t="shared" si="44"/>
        <v>167222.71802773498</v>
      </c>
      <c r="JR23" s="12">
        <f t="shared" si="44"/>
        <v>167222.71802773498</v>
      </c>
      <c r="JS23" s="12">
        <f t="shared" si="44"/>
        <v>167222.71802773498</v>
      </c>
      <c r="JT23" s="12">
        <f t="shared" si="44"/>
        <v>167222.71802773498</v>
      </c>
      <c r="JU23" s="12">
        <f t="shared" si="44"/>
        <v>167222.71802773498</v>
      </c>
      <c r="JV23" s="12">
        <f t="shared" si="44"/>
        <v>167222.71802773498</v>
      </c>
      <c r="JW23" s="12">
        <f t="shared" si="44"/>
        <v>167222.71802773498</v>
      </c>
      <c r="JX23" s="12">
        <f t="shared" si="44"/>
        <v>167222.71802773498</v>
      </c>
      <c r="JY23" s="12">
        <f t="shared" si="44"/>
        <v>167222.71802773498</v>
      </c>
      <c r="JZ23" s="12">
        <f t="shared" si="44"/>
        <v>167222.71802773498</v>
      </c>
      <c r="KA23" s="12">
        <f t="shared" si="44"/>
        <v>167222.71802773498</v>
      </c>
      <c r="KB23" s="12">
        <f t="shared" si="44"/>
        <v>167222.71802773498</v>
      </c>
      <c r="KC23" s="12">
        <f t="shared" si="44"/>
        <v>167222.71802773498</v>
      </c>
      <c r="KD23" s="12">
        <f t="shared" si="44"/>
        <v>167222.71802773498</v>
      </c>
      <c r="KE23" s="12">
        <f t="shared" si="44"/>
        <v>167222.71802773498</v>
      </c>
      <c r="KF23" s="12">
        <f t="shared" si="44"/>
        <v>167222.71802773498</v>
      </c>
      <c r="KG23" s="12">
        <f t="shared" si="44"/>
        <v>167222.71802773498</v>
      </c>
      <c r="KH23" s="12">
        <f t="shared" si="44"/>
        <v>167222.71802773498</v>
      </c>
      <c r="KI23" s="12">
        <f t="shared" si="44"/>
        <v>167222.71802773498</v>
      </c>
      <c r="KJ23" s="12">
        <f t="shared" si="44"/>
        <v>167222.71802773498</v>
      </c>
      <c r="KK23" s="12">
        <f t="shared" si="44"/>
        <v>167222.71802773498</v>
      </c>
      <c r="KL23" s="12">
        <f t="shared" si="44"/>
        <v>167222.71802773498</v>
      </c>
      <c r="KM23" s="12">
        <f t="shared" si="44"/>
        <v>167222.71802773498</v>
      </c>
      <c r="KN23" s="12">
        <f t="shared" si="44"/>
        <v>167222.71802773498</v>
      </c>
      <c r="KO23" s="12">
        <f t="shared" si="44"/>
        <v>167222.71802773498</v>
      </c>
      <c r="KP23" s="12">
        <f t="shared" ref="KP23:NA23" si="45">KO23</f>
        <v>167222.71802773498</v>
      </c>
      <c r="KQ23" s="12">
        <f t="shared" si="45"/>
        <v>167222.71802773498</v>
      </c>
      <c r="KR23" s="12">
        <f t="shared" si="45"/>
        <v>167222.71802773498</v>
      </c>
      <c r="KS23" s="12">
        <f t="shared" si="45"/>
        <v>167222.71802773498</v>
      </c>
      <c r="KT23" s="12">
        <f t="shared" si="45"/>
        <v>167222.71802773498</v>
      </c>
      <c r="KU23" s="12">
        <f t="shared" si="45"/>
        <v>167222.71802773498</v>
      </c>
      <c r="KV23" s="12">
        <f t="shared" si="45"/>
        <v>167222.71802773498</v>
      </c>
      <c r="KW23" s="12">
        <f t="shared" si="45"/>
        <v>167222.71802773498</v>
      </c>
      <c r="KX23" s="12">
        <f t="shared" si="45"/>
        <v>167222.71802773498</v>
      </c>
      <c r="KY23" s="12">
        <f t="shared" si="45"/>
        <v>167222.71802773498</v>
      </c>
      <c r="KZ23" s="12">
        <f t="shared" si="45"/>
        <v>167222.71802773498</v>
      </c>
      <c r="LA23" s="12">
        <f t="shared" si="45"/>
        <v>167222.71802773498</v>
      </c>
      <c r="LB23" s="12">
        <f t="shared" si="45"/>
        <v>167222.71802773498</v>
      </c>
      <c r="LC23" s="12">
        <f t="shared" si="45"/>
        <v>167222.71802773498</v>
      </c>
      <c r="LD23" s="12">
        <f t="shared" si="45"/>
        <v>167222.71802773498</v>
      </c>
      <c r="LE23" s="12">
        <f t="shared" si="45"/>
        <v>167222.71802773498</v>
      </c>
      <c r="LF23" s="12">
        <f t="shared" si="45"/>
        <v>167222.71802773498</v>
      </c>
      <c r="LG23" s="12">
        <f t="shared" si="45"/>
        <v>167222.71802773498</v>
      </c>
      <c r="LH23" s="12">
        <f t="shared" si="45"/>
        <v>167222.71802773498</v>
      </c>
      <c r="LI23" s="12">
        <f t="shared" si="45"/>
        <v>167222.71802773498</v>
      </c>
      <c r="LJ23" s="12">
        <f t="shared" si="45"/>
        <v>167222.71802773498</v>
      </c>
      <c r="LK23" s="12">
        <f t="shared" si="45"/>
        <v>167222.71802773498</v>
      </c>
      <c r="LL23" s="12">
        <f t="shared" si="45"/>
        <v>167222.71802773498</v>
      </c>
      <c r="LM23" s="12">
        <f t="shared" si="45"/>
        <v>167222.71802773498</v>
      </c>
      <c r="LN23" s="12">
        <f t="shared" si="45"/>
        <v>167222.71802773498</v>
      </c>
      <c r="LO23" s="12">
        <f t="shared" si="45"/>
        <v>167222.71802773498</v>
      </c>
      <c r="LP23" s="12">
        <f t="shared" si="45"/>
        <v>167222.71802773498</v>
      </c>
      <c r="LQ23" s="12">
        <f t="shared" si="45"/>
        <v>167222.71802773498</v>
      </c>
      <c r="LR23" s="12">
        <f t="shared" si="45"/>
        <v>167222.71802773498</v>
      </c>
      <c r="LS23" s="12">
        <f t="shared" si="45"/>
        <v>167222.71802773498</v>
      </c>
      <c r="LT23" s="12">
        <f t="shared" si="45"/>
        <v>167222.71802773498</v>
      </c>
      <c r="LU23" s="12">
        <f t="shared" si="45"/>
        <v>167222.71802773498</v>
      </c>
      <c r="LV23" s="12">
        <f t="shared" si="45"/>
        <v>167222.71802773498</v>
      </c>
      <c r="LW23" s="12">
        <f t="shared" si="45"/>
        <v>167222.71802773498</v>
      </c>
      <c r="LX23" s="12">
        <f t="shared" si="45"/>
        <v>167222.71802773498</v>
      </c>
      <c r="LY23" s="12">
        <f t="shared" si="45"/>
        <v>167222.71802773498</v>
      </c>
      <c r="LZ23" s="12">
        <f t="shared" si="45"/>
        <v>167222.71802773498</v>
      </c>
      <c r="MA23" s="12">
        <f t="shared" si="45"/>
        <v>167222.71802773498</v>
      </c>
      <c r="MB23" s="12">
        <f t="shared" si="45"/>
        <v>167222.71802773498</v>
      </c>
      <c r="MC23" s="12">
        <f t="shared" si="45"/>
        <v>167222.71802773498</v>
      </c>
      <c r="MD23" s="12">
        <f t="shared" si="45"/>
        <v>167222.71802773498</v>
      </c>
      <c r="ME23" s="12">
        <f t="shared" si="45"/>
        <v>167222.71802773498</v>
      </c>
      <c r="MF23" s="12">
        <f t="shared" si="45"/>
        <v>167222.71802773498</v>
      </c>
      <c r="MG23" s="12">
        <f t="shared" si="45"/>
        <v>167222.71802773498</v>
      </c>
      <c r="MH23" s="12">
        <f t="shared" si="45"/>
        <v>167222.71802773498</v>
      </c>
      <c r="MI23" s="12">
        <f t="shared" si="45"/>
        <v>167222.71802773498</v>
      </c>
      <c r="MJ23" s="12">
        <f t="shared" si="45"/>
        <v>167222.71802773498</v>
      </c>
      <c r="MK23" s="12">
        <f t="shared" si="45"/>
        <v>167222.71802773498</v>
      </c>
      <c r="ML23" s="12">
        <f t="shared" si="45"/>
        <v>167222.71802773498</v>
      </c>
      <c r="MM23" s="12">
        <f t="shared" si="45"/>
        <v>167222.71802773498</v>
      </c>
      <c r="MN23" s="12">
        <f t="shared" si="45"/>
        <v>167222.71802773498</v>
      </c>
      <c r="MO23" s="12">
        <f t="shared" si="45"/>
        <v>167222.71802773498</v>
      </c>
      <c r="MP23" s="12">
        <f t="shared" si="45"/>
        <v>167222.71802773498</v>
      </c>
      <c r="MQ23" s="12">
        <f t="shared" si="45"/>
        <v>167222.71802773498</v>
      </c>
      <c r="MR23" s="12">
        <f t="shared" si="45"/>
        <v>167222.71802773498</v>
      </c>
      <c r="MS23" s="12">
        <f t="shared" si="45"/>
        <v>167222.71802773498</v>
      </c>
      <c r="MT23" s="12">
        <f t="shared" si="45"/>
        <v>167222.71802773498</v>
      </c>
      <c r="MU23" s="12">
        <f t="shared" si="45"/>
        <v>167222.71802773498</v>
      </c>
      <c r="MV23" s="12">
        <f t="shared" si="45"/>
        <v>167222.71802773498</v>
      </c>
      <c r="MW23" s="12">
        <f t="shared" si="45"/>
        <v>167222.71802773498</v>
      </c>
      <c r="MX23" s="12">
        <f t="shared" si="45"/>
        <v>167222.71802773498</v>
      </c>
      <c r="MY23" s="12">
        <f t="shared" si="45"/>
        <v>167222.71802773498</v>
      </c>
      <c r="MZ23" s="12">
        <f t="shared" si="45"/>
        <v>167222.71802773498</v>
      </c>
      <c r="NA23" s="12">
        <f t="shared" si="45"/>
        <v>167222.71802773498</v>
      </c>
      <c r="NB23" s="12">
        <f t="shared" ref="NB23:PG23" si="46">NA23</f>
        <v>167222.71802773498</v>
      </c>
      <c r="NC23" s="12">
        <f t="shared" si="46"/>
        <v>167222.71802773498</v>
      </c>
      <c r="ND23" s="12">
        <f t="shared" si="46"/>
        <v>167222.71802773498</v>
      </c>
      <c r="NE23" s="12">
        <f t="shared" si="46"/>
        <v>167222.71802773498</v>
      </c>
      <c r="NF23" s="12">
        <f t="shared" si="46"/>
        <v>167222.71802773498</v>
      </c>
      <c r="NG23" s="12">
        <f t="shared" si="46"/>
        <v>167222.71802773498</v>
      </c>
      <c r="NH23" s="12">
        <f t="shared" si="46"/>
        <v>167222.71802773498</v>
      </c>
      <c r="NI23" s="12">
        <f t="shared" si="46"/>
        <v>167222.71802773498</v>
      </c>
      <c r="NJ23" s="12">
        <f t="shared" si="46"/>
        <v>167222.71802773498</v>
      </c>
      <c r="NK23" s="12">
        <f t="shared" si="46"/>
        <v>167222.71802773498</v>
      </c>
      <c r="NL23" s="12">
        <f t="shared" si="46"/>
        <v>167222.71802773498</v>
      </c>
      <c r="NM23" s="12">
        <f t="shared" si="46"/>
        <v>167222.71802773498</v>
      </c>
      <c r="NN23" s="12">
        <f t="shared" si="46"/>
        <v>167222.71802773498</v>
      </c>
      <c r="NO23" s="12">
        <f t="shared" si="46"/>
        <v>167222.71802773498</v>
      </c>
      <c r="NP23" s="12">
        <f t="shared" si="46"/>
        <v>167222.71802773498</v>
      </c>
      <c r="NQ23" s="12">
        <f t="shared" si="46"/>
        <v>167222.71802773498</v>
      </c>
      <c r="NR23" s="12">
        <f t="shared" si="46"/>
        <v>167222.71802773498</v>
      </c>
      <c r="NS23" s="12">
        <f t="shared" si="46"/>
        <v>167222.71802773498</v>
      </c>
      <c r="NT23" s="12">
        <f t="shared" si="46"/>
        <v>167222.71802773498</v>
      </c>
      <c r="NU23" s="12">
        <f t="shared" si="46"/>
        <v>167222.71802773498</v>
      </c>
      <c r="NV23" s="12">
        <f t="shared" si="46"/>
        <v>167222.71802773498</v>
      </c>
      <c r="NW23" s="12">
        <f t="shared" si="46"/>
        <v>167222.71802773498</v>
      </c>
      <c r="NX23" s="12">
        <f t="shared" si="46"/>
        <v>167222.71802773498</v>
      </c>
      <c r="NY23" s="12">
        <f t="shared" si="46"/>
        <v>167222.71802773498</v>
      </c>
      <c r="NZ23" s="12">
        <f t="shared" si="46"/>
        <v>167222.71802773498</v>
      </c>
      <c r="OA23" s="12">
        <f t="shared" si="46"/>
        <v>167222.71802773498</v>
      </c>
      <c r="OB23" s="12">
        <f t="shared" si="46"/>
        <v>167222.71802773498</v>
      </c>
      <c r="OC23" s="12">
        <f t="shared" si="46"/>
        <v>167222.71802773498</v>
      </c>
      <c r="OD23" s="12">
        <f t="shared" si="46"/>
        <v>167222.71802773498</v>
      </c>
      <c r="OE23" s="12">
        <f t="shared" si="46"/>
        <v>167222.71802773498</v>
      </c>
      <c r="OF23" s="12">
        <f t="shared" si="46"/>
        <v>167222.71802773498</v>
      </c>
      <c r="OG23" s="12">
        <f t="shared" si="46"/>
        <v>167222.71802773498</v>
      </c>
      <c r="OH23" s="12">
        <f t="shared" si="46"/>
        <v>167222.71802773498</v>
      </c>
      <c r="OI23" s="12">
        <f t="shared" si="46"/>
        <v>167222.71802773498</v>
      </c>
      <c r="OJ23" s="12">
        <f t="shared" si="46"/>
        <v>167222.71802773498</v>
      </c>
      <c r="OK23" s="12">
        <f t="shared" si="46"/>
        <v>167222.71802773498</v>
      </c>
      <c r="OL23" s="12">
        <f t="shared" si="46"/>
        <v>167222.71802773498</v>
      </c>
      <c r="OM23" s="12">
        <f t="shared" si="46"/>
        <v>167222.71802773498</v>
      </c>
      <c r="ON23" s="12">
        <f t="shared" si="46"/>
        <v>167222.71802773498</v>
      </c>
      <c r="OO23" s="12">
        <f t="shared" si="46"/>
        <v>167222.71802773498</v>
      </c>
      <c r="OP23" s="12">
        <f t="shared" si="46"/>
        <v>167222.71802773498</v>
      </c>
      <c r="OQ23" s="12">
        <f t="shared" si="46"/>
        <v>167222.71802773498</v>
      </c>
      <c r="OR23" s="12">
        <f t="shared" si="46"/>
        <v>167222.71802773498</v>
      </c>
      <c r="OS23" s="12">
        <f t="shared" si="46"/>
        <v>167222.71802773498</v>
      </c>
      <c r="OT23" s="12">
        <f t="shared" si="46"/>
        <v>167222.71802773498</v>
      </c>
      <c r="OU23" s="12">
        <f t="shared" si="46"/>
        <v>167222.71802773498</v>
      </c>
      <c r="OV23" s="12">
        <f t="shared" si="46"/>
        <v>167222.71802773498</v>
      </c>
      <c r="OW23" s="12">
        <f t="shared" si="46"/>
        <v>167222.71802773498</v>
      </c>
      <c r="OX23" s="12">
        <f t="shared" si="46"/>
        <v>167222.71802773498</v>
      </c>
      <c r="OY23" s="12">
        <f t="shared" si="46"/>
        <v>167222.71802773498</v>
      </c>
      <c r="OZ23" s="12">
        <f t="shared" si="46"/>
        <v>167222.71802773498</v>
      </c>
      <c r="PA23" s="12">
        <f t="shared" si="46"/>
        <v>167222.71802773498</v>
      </c>
      <c r="PB23" s="12">
        <f t="shared" si="46"/>
        <v>167222.71802773498</v>
      </c>
      <c r="PC23" s="12">
        <f t="shared" si="46"/>
        <v>167222.71802773498</v>
      </c>
      <c r="PD23" s="12">
        <f t="shared" si="46"/>
        <v>167222.71802773498</v>
      </c>
      <c r="PE23" s="12">
        <f t="shared" si="46"/>
        <v>167222.71802773498</v>
      </c>
      <c r="PF23" s="12">
        <f t="shared" si="46"/>
        <v>167222.71802773498</v>
      </c>
      <c r="PG23" s="12">
        <f t="shared" si="46"/>
        <v>167222.71802773498</v>
      </c>
    </row>
    <row r="24" spans="1:435" ht="15.75" customHeight="1">
      <c r="A24" s="89"/>
      <c r="B24" s="14" t="s">
        <v>549</v>
      </c>
      <c r="C24" s="11"/>
      <c r="D24" s="7"/>
      <c r="E24" s="7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>'SERVICOS TELEMETRIA'!E3</f>
        <v>35889.871746743251</v>
      </c>
      <c r="Q24" s="12">
        <f>P24</f>
        <v>35889.871746743251</v>
      </c>
      <c r="R24" s="12">
        <f t="shared" ref="R24:AO24" si="47">Q24</f>
        <v>35889.871746743251</v>
      </c>
      <c r="S24" s="12">
        <f t="shared" si="47"/>
        <v>35889.871746743251</v>
      </c>
      <c r="T24" s="12">
        <f t="shared" si="47"/>
        <v>35889.871746743251</v>
      </c>
      <c r="U24" s="12">
        <f t="shared" si="47"/>
        <v>35889.871746743251</v>
      </c>
      <c r="V24" s="12">
        <f t="shared" si="47"/>
        <v>35889.871746743251</v>
      </c>
      <c r="W24" s="12">
        <f t="shared" si="47"/>
        <v>35889.871746743251</v>
      </c>
      <c r="X24" s="12">
        <f t="shared" si="47"/>
        <v>35889.871746743251</v>
      </c>
      <c r="Y24" s="12">
        <f t="shared" si="47"/>
        <v>35889.871746743251</v>
      </c>
      <c r="Z24" s="12">
        <f t="shared" si="47"/>
        <v>35889.871746743251</v>
      </c>
      <c r="AA24" s="12">
        <f t="shared" si="47"/>
        <v>35889.871746743251</v>
      </c>
      <c r="AB24" s="12">
        <f t="shared" si="47"/>
        <v>35889.871746743251</v>
      </c>
      <c r="AC24" s="12">
        <f t="shared" si="47"/>
        <v>35889.871746743251</v>
      </c>
      <c r="AD24" s="12">
        <f t="shared" si="47"/>
        <v>35889.871746743251</v>
      </c>
      <c r="AE24" s="12">
        <f t="shared" si="47"/>
        <v>35889.871746743251</v>
      </c>
      <c r="AF24" s="12">
        <f t="shared" si="47"/>
        <v>35889.871746743251</v>
      </c>
      <c r="AG24" s="12">
        <f t="shared" si="47"/>
        <v>35889.871746743251</v>
      </c>
      <c r="AH24" s="12">
        <f t="shared" si="47"/>
        <v>35889.871746743251</v>
      </c>
      <c r="AI24" s="12">
        <f t="shared" si="47"/>
        <v>35889.871746743251</v>
      </c>
      <c r="AJ24" s="12">
        <f t="shared" si="47"/>
        <v>35889.871746743251</v>
      </c>
      <c r="AK24" s="12">
        <f t="shared" si="47"/>
        <v>35889.871746743251</v>
      </c>
      <c r="AL24" s="12">
        <f t="shared" si="47"/>
        <v>35889.871746743251</v>
      </c>
      <c r="AM24" s="12">
        <f t="shared" si="47"/>
        <v>35889.871746743251</v>
      </c>
      <c r="AN24" s="12">
        <f t="shared" si="47"/>
        <v>35889.871746743251</v>
      </c>
      <c r="AO24" s="12">
        <f t="shared" si="47"/>
        <v>35889.871746743251</v>
      </c>
      <c r="AP24" s="12">
        <f t="shared" ref="AP24:AS24" si="48">AO24</f>
        <v>35889.871746743251</v>
      </c>
      <c r="AQ24" s="12">
        <f t="shared" si="48"/>
        <v>35889.871746743251</v>
      </c>
      <c r="AR24" s="12">
        <f t="shared" si="48"/>
        <v>35889.871746743251</v>
      </c>
      <c r="AS24" s="12">
        <f t="shared" si="48"/>
        <v>35889.871746743251</v>
      </c>
      <c r="AT24" s="12">
        <f t="shared" ref="AT24:DE24" si="49">AS24</f>
        <v>35889.871746743251</v>
      </c>
      <c r="AU24" s="12">
        <f t="shared" si="49"/>
        <v>35889.871746743251</v>
      </c>
      <c r="AV24" s="12">
        <f t="shared" si="49"/>
        <v>35889.871746743251</v>
      </c>
      <c r="AW24" s="12">
        <f t="shared" si="49"/>
        <v>35889.871746743251</v>
      </c>
      <c r="AX24" s="12">
        <f t="shared" si="49"/>
        <v>35889.871746743251</v>
      </c>
      <c r="AY24" s="12">
        <f t="shared" si="49"/>
        <v>35889.871746743251</v>
      </c>
      <c r="AZ24" s="12">
        <f t="shared" si="49"/>
        <v>35889.871746743251</v>
      </c>
      <c r="BA24" s="12">
        <f t="shared" si="49"/>
        <v>35889.871746743251</v>
      </c>
      <c r="BB24" s="12">
        <f t="shared" si="49"/>
        <v>35889.871746743251</v>
      </c>
      <c r="BC24" s="12">
        <f t="shared" si="49"/>
        <v>35889.871746743251</v>
      </c>
      <c r="BD24" s="12">
        <f t="shared" si="49"/>
        <v>35889.871746743251</v>
      </c>
      <c r="BE24" s="12">
        <f t="shared" si="49"/>
        <v>35889.871746743251</v>
      </c>
      <c r="BF24" s="12">
        <f t="shared" si="49"/>
        <v>35889.871746743251</v>
      </c>
      <c r="BG24" s="12">
        <f t="shared" si="49"/>
        <v>35889.871746743251</v>
      </c>
      <c r="BH24" s="12">
        <f t="shared" si="49"/>
        <v>35889.871746743251</v>
      </c>
      <c r="BI24" s="12">
        <f t="shared" si="49"/>
        <v>35889.871746743251</v>
      </c>
      <c r="BJ24" s="12">
        <f t="shared" si="49"/>
        <v>35889.871746743251</v>
      </c>
      <c r="BK24" s="12">
        <f t="shared" si="49"/>
        <v>35889.871746743251</v>
      </c>
      <c r="BL24" s="12">
        <f t="shared" si="49"/>
        <v>35889.871746743251</v>
      </c>
      <c r="BM24" s="12">
        <f t="shared" si="49"/>
        <v>35889.871746743251</v>
      </c>
      <c r="BN24" s="12">
        <f t="shared" si="49"/>
        <v>35889.871746743251</v>
      </c>
      <c r="BO24" s="12">
        <f t="shared" si="49"/>
        <v>35889.871746743251</v>
      </c>
      <c r="BP24" s="12">
        <f t="shared" si="49"/>
        <v>35889.871746743251</v>
      </c>
      <c r="BQ24" s="12">
        <f t="shared" si="49"/>
        <v>35889.871746743251</v>
      </c>
      <c r="BR24" s="12">
        <f t="shared" si="49"/>
        <v>35889.871746743251</v>
      </c>
      <c r="BS24" s="12">
        <f t="shared" si="49"/>
        <v>35889.871746743251</v>
      </c>
      <c r="BT24" s="12">
        <f t="shared" si="49"/>
        <v>35889.871746743251</v>
      </c>
      <c r="BU24" s="12">
        <f t="shared" si="49"/>
        <v>35889.871746743251</v>
      </c>
      <c r="BV24" s="12">
        <f t="shared" si="49"/>
        <v>35889.871746743251</v>
      </c>
      <c r="BW24" s="12">
        <f t="shared" si="49"/>
        <v>35889.871746743251</v>
      </c>
      <c r="BX24" s="12">
        <f t="shared" si="49"/>
        <v>35889.871746743251</v>
      </c>
      <c r="BY24" s="12">
        <f t="shared" si="49"/>
        <v>35889.871746743251</v>
      </c>
      <c r="BZ24" s="12">
        <f t="shared" si="49"/>
        <v>35889.871746743251</v>
      </c>
      <c r="CA24" s="12">
        <f t="shared" si="49"/>
        <v>35889.871746743251</v>
      </c>
      <c r="CB24" s="12">
        <f t="shared" si="49"/>
        <v>35889.871746743251</v>
      </c>
      <c r="CC24" s="12">
        <f t="shared" si="49"/>
        <v>35889.871746743251</v>
      </c>
      <c r="CD24" s="12">
        <f t="shared" si="49"/>
        <v>35889.871746743251</v>
      </c>
      <c r="CE24" s="12">
        <f t="shared" si="49"/>
        <v>35889.871746743251</v>
      </c>
      <c r="CF24" s="12">
        <f t="shared" si="49"/>
        <v>35889.871746743251</v>
      </c>
      <c r="CG24" s="12">
        <f t="shared" si="49"/>
        <v>35889.871746743251</v>
      </c>
      <c r="CH24" s="12">
        <f t="shared" si="49"/>
        <v>35889.871746743251</v>
      </c>
      <c r="CI24" s="12">
        <f t="shared" si="49"/>
        <v>35889.871746743251</v>
      </c>
      <c r="CJ24" s="12">
        <f t="shared" si="49"/>
        <v>35889.871746743251</v>
      </c>
      <c r="CK24" s="12">
        <f t="shared" si="49"/>
        <v>35889.871746743251</v>
      </c>
      <c r="CL24" s="12">
        <f t="shared" si="49"/>
        <v>35889.871746743251</v>
      </c>
      <c r="CM24" s="12">
        <f t="shared" si="49"/>
        <v>35889.871746743251</v>
      </c>
      <c r="CN24" s="12">
        <f t="shared" si="49"/>
        <v>35889.871746743251</v>
      </c>
      <c r="CO24" s="12">
        <f t="shared" si="49"/>
        <v>35889.871746743251</v>
      </c>
      <c r="CP24" s="12">
        <f t="shared" si="49"/>
        <v>35889.871746743251</v>
      </c>
      <c r="CQ24" s="12">
        <f t="shared" si="49"/>
        <v>35889.871746743251</v>
      </c>
      <c r="CR24" s="12">
        <f t="shared" si="49"/>
        <v>35889.871746743251</v>
      </c>
      <c r="CS24" s="12">
        <f t="shared" si="49"/>
        <v>35889.871746743251</v>
      </c>
      <c r="CT24" s="12">
        <f t="shared" si="49"/>
        <v>35889.871746743251</v>
      </c>
      <c r="CU24" s="12">
        <f t="shared" si="49"/>
        <v>35889.871746743251</v>
      </c>
      <c r="CV24" s="12">
        <f t="shared" si="49"/>
        <v>35889.871746743251</v>
      </c>
      <c r="CW24" s="12">
        <f t="shared" si="49"/>
        <v>35889.871746743251</v>
      </c>
      <c r="CX24" s="12">
        <f t="shared" si="49"/>
        <v>35889.871746743251</v>
      </c>
      <c r="CY24" s="12">
        <f t="shared" si="49"/>
        <v>35889.871746743251</v>
      </c>
      <c r="CZ24" s="12">
        <f t="shared" si="49"/>
        <v>35889.871746743251</v>
      </c>
      <c r="DA24" s="12">
        <f t="shared" si="49"/>
        <v>35889.871746743251</v>
      </c>
      <c r="DB24" s="12">
        <f t="shared" si="49"/>
        <v>35889.871746743251</v>
      </c>
      <c r="DC24" s="12">
        <f t="shared" si="49"/>
        <v>35889.871746743251</v>
      </c>
      <c r="DD24" s="12">
        <f t="shared" si="49"/>
        <v>35889.871746743251</v>
      </c>
      <c r="DE24" s="12">
        <f t="shared" si="49"/>
        <v>35889.871746743251</v>
      </c>
      <c r="DF24" s="12">
        <f t="shared" ref="DF24:FQ24" si="50">DE24</f>
        <v>35889.871746743251</v>
      </c>
      <c r="DG24" s="12">
        <f t="shared" si="50"/>
        <v>35889.871746743251</v>
      </c>
      <c r="DH24" s="12">
        <f t="shared" si="50"/>
        <v>35889.871746743251</v>
      </c>
      <c r="DI24" s="12">
        <f t="shared" si="50"/>
        <v>35889.871746743251</v>
      </c>
      <c r="DJ24" s="12">
        <f t="shared" si="50"/>
        <v>35889.871746743251</v>
      </c>
      <c r="DK24" s="12">
        <f t="shared" si="50"/>
        <v>35889.871746743251</v>
      </c>
      <c r="DL24" s="12">
        <f t="shared" si="50"/>
        <v>35889.871746743251</v>
      </c>
      <c r="DM24" s="12">
        <f t="shared" si="50"/>
        <v>35889.871746743251</v>
      </c>
      <c r="DN24" s="12">
        <f t="shared" si="50"/>
        <v>35889.871746743251</v>
      </c>
      <c r="DO24" s="12">
        <f t="shared" si="50"/>
        <v>35889.871746743251</v>
      </c>
      <c r="DP24" s="12">
        <f t="shared" si="50"/>
        <v>35889.871746743251</v>
      </c>
      <c r="DQ24" s="12">
        <f t="shared" si="50"/>
        <v>35889.871746743251</v>
      </c>
      <c r="DR24" s="12">
        <f t="shared" si="50"/>
        <v>35889.871746743251</v>
      </c>
      <c r="DS24" s="12">
        <f t="shared" si="50"/>
        <v>35889.871746743251</v>
      </c>
      <c r="DT24" s="12">
        <f t="shared" si="50"/>
        <v>35889.871746743251</v>
      </c>
      <c r="DU24" s="12">
        <f t="shared" si="50"/>
        <v>35889.871746743251</v>
      </c>
      <c r="DV24" s="12">
        <f t="shared" si="50"/>
        <v>35889.871746743251</v>
      </c>
      <c r="DW24" s="12">
        <f t="shared" si="50"/>
        <v>35889.871746743251</v>
      </c>
      <c r="DX24" s="12">
        <f t="shared" si="50"/>
        <v>35889.871746743251</v>
      </c>
      <c r="DY24" s="12">
        <f t="shared" si="50"/>
        <v>35889.871746743251</v>
      </c>
      <c r="DZ24" s="12">
        <f t="shared" si="50"/>
        <v>35889.871746743251</v>
      </c>
      <c r="EA24" s="12">
        <f t="shared" si="50"/>
        <v>35889.871746743251</v>
      </c>
      <c r="EB24" s="12">
        <f t="shared" si="50"/>
        <v>35889.871746743251</v>
      </c>
      <c r="EC24" s="12">
        <f t="shared" si="50"/>
        <v>35889.871746743251</v>
      </c>
      <c r="ED24" s="12">
        <f t="shared" si="50"/>
        <v>35889.871746743251</v>
      </c>
      <c r="EE24" s="12">
        <f t="shared" si="50"/>
        <v>35889.871746743251</v>
      </c>
      <c r="EF24" s="12">
        <f t="shared" si="50"/>
        <v>35889.871746743251</v>
      </c>
      <c r="EG24" s="12">
        <f t="shared" si="50"/>
        <v>35889.871746743251</v>
      </c>
      <c r="EH24" s="12">
        <f t="shared" si="50"/>
        <v>35889.871746743251</v>
      </c>
      <c r="EI24" s="12">
        <f t="shared" si="50"/>
        <v>35889.871746743251</v>
      </c>
      <c r="EJ24" s="12">
        <f t="shared" si="50"/>
        <v>35889.871746743251</v>
      </c>
      <c r="EK24" s="12">
        <f t="shared" si="50"/>
        <v>35889.871746743251</v>
      </c>
      <c r="EL24" s="12">
        <f t="shared" si="50"/>
        <v>35889.871746743251</v>
      </c>
      <c r="EM24" s="12">
        <f t="shared" si="50"/>
        <v>35889.871746743251</v>
      </c>
      <c r="EN24" s="12">
        <f t="shared" si="50"/>
        <v>35889.871746743251</v>
      </c>
      <c r="EO24" s="12">
        <f t="shared" si="50"/>
        <v>35889.871746743251</v>
      </c>
      <c r="EP24" s="12">
        <f t="shared" si="50"/>
        <v>35889.871746743251</v>
      </c>
      <c r="EQ24" s="12">
        <f t="shared" si="50"/>
        <v>35889.871746743251</v>
      </c>
      <c r="ER24" s="12">
        <f t="shared" si="50"/>
        <v>35889.871746743251</v>
      </c>
      <c r="ES24" s="12">
        <f t="shared" si="50"/>
        <v>35889.871746743251</v>
      </c>
      <c r="ET24" s="12">
        <f t="shared" si="50"/>
        <v>35889.871746743251</v>
      </c>
      <c r="EU24" s="12">
        <f t="shared" si="50"/>
        <v>35889.871746743251</v>
      </c>
      <c r="EV24" s="12">
        <f t="shared" si="50"/>
        <v>35889.871746743251</v>
      </c>
      <c r="EW24" s="12">
        <f t="shared" si="50"/>
        <v>35889.871746743251</v>
      </c>
      <c r="EX24" s="12">
        <f t="shared" si="50"/>
        <v>35889.871746743251</v>
      </c>
      <c r="EY24" s="12">
        <f t="shared" si="50"/>
        <v>35889.871746743251</v>
      </c>
      <c r="EZ24" s="12">
        <f t="shared" si="50"/>
        <v>35889.871746743251</v>
      </c>
      <c r="FA24" s="12">
        <f t="shared" si="50"/>
        <v>35889.871746743251</v>
      </c>
      <c r="FB24" s="12">
        <f t="shared" si="50"/>
        <v>35889.871746743251</v>
      </c>
      <c r="FC24" s="12">
        <f t="shared" si="50"/>
        <v>35889.871746743251</v>
      </c>
      <c r="FD24" s="12">
        <f t="shared" si="50"/>
        <v>35889.871746743251</v>
      </c>
      <c r="FE24" s="12">
        <f t="shared" si="50"/>
        <v>35889.871746743251</v>
      </c>
      <c r="FF24" s="12">
        <f t="shared" si="50"/>
        <v>35889.871746743251</v>
      </c>
      <c r="FG24" s="12">
        <f t="shared" si="50"/>
        <v>35889.871746743251</v>
      </c>
      <c r="FH24" s="12">
        <f t="shared" si="50"/>
        <v>35889.871746743251</v>
      </c>
      <c r="FI24" s="12">
        <f t="shared" si="50"/>
        <v>35889.871746743251</v>
      </c>
      <c r="FJ24" s="12">
        <f t="shared" si="50"/>
        <v>35889.871746743251</v>
      </c>
      <c r="FK24" s="12">
        <f t="shared" si="50"/>
        <v>35889.871746743251</v>
      </c>
      <c r="FL24" s="12">
        <f t="shared" si="50"/>
        <v>35889.871746743251</v>
      </c>
      <c r="FM24" s="12">
        <f t="shared" si="50"/>
        <v>35889.871746743251</v>
      </c>
      <c r="FN24" s="12">
        <f t="shared" si="50"/>
        <v>35889.871746743251</v>
      </c>
      <c r="FO24" s="12">
        <f t="shared" si="50"/>
        <v>35889.871746743251</v>
      </c>
      <c r="FP24" s="12">
        <f t="shared" si="50"/>
        <v>35889.871746743251</v>
      </c>
      <c r="FQ24" s="12">
        <f t="shared" si="50"/>
        <v>35889.871746743251</v>
      </c>
      <c r="FR24" s="12">
        <f t="shared" ref="FR24:IC24" si="51">FQ24</f>
        <v>35889.871746743251</v>
      </c>
      <c r="FS24" s="12">
        <f t="shared" si="51"/>
        <v>35889.871746743251</v>
      </c>
      <c r="FT24" s="12">
        <f t="shared" si="51"/>
        <v>35889.871746743251</v>
      </c>
      <c r="FU24" s="12">
        <f t="shared" si="51"/>
        <v>35889.871746743251</v>
      </c>
      <c r="FV24" s="12">
        <f t="shared" si="51"/>
        <v>35889.871746743251</v>
      </c>
      <c r="FW24" s="12">
        <f t="shared" si="51"/>
        <v>35889.871746743251</v>
      </c>
      <c r="FX24" s="12">
        <f t="shared" si="51"/>
        <v>35889.871746743251</v>
      </c>
      <c r="FY24" s="12">
        <f t="shared" si="51"/>
        <v>35889.871746743251</v>
      </c>
      <c r="FZ24" s="12">
        <f t="shared" si="51"/>
        <v>35889.871746743251</v>
      </c>
      <c r="GA24" s="12">
        <f t="shared" si="51"/>
        <v>35889.871746743251</v>
      </c>
      <c r="GB24" s="12">
        <f t="shared" si="51"/>
        <v>35889.871746743251</v>
      </c>
      <c r="GC24" s="12">
        <f t="shared" si="51"/>
        <v>35889.871746743251</v>
      </c>
      <c r="GD24" s="12">
        <f t="shared" si="51"/>
        <v>35889.871746743251</v>
      </c>
      <c r="GE24" s="12">
        <f t="shared" si="51"/>
        <v>35889.871746743251</v>
      </c>
      <c r="GF24" s="12">
        <f t="shared" si="51"/>
        <v>35889.871746743251</v>
      </c>
      <c r="GG24" s="12">
        <f t="shared" si="51"/>
        <v>35889.871746743251</v>
      </c>
      <c r="GH24" s="12">
        <f t="shared" si="51"/>
        <v>35889.871746743251</v>
      </c>
      <c r="GI24" s="12">
        <f t="shared" si="51"/>
        <v>35889.871746743251</v>
      </c>
      <c r="GJ24" s="12">
        <f t="shared" si="51"/>
        <v>35889.871746743251</v>
      </c>
      <c r="GK24" s="12">
        <f t="shared" si="51"/>
        <v>35889.871746743251</v>
      </c>
      <c r="GL24" s="12">
        <f t="shared" si="51"/>
        <v>35889.871746743251</v>
      </c>
      <c r="GM24" s="12">
        <f t="shared" si="51"/>
        <v>35889.871746743251</v>
      </c>
      <c r="GN24" s="12">
        <f t="shared" si="51"/>
        <v>35889.871746743251</v>
      </c>
      <c r="GO24" s="12">
        <f t="shared" si="51"/>
        <v>35889.871746743251</v>
      </c>
      <c r="GP24" s="12">
        <f t="shared" si="51"/>
        <v>35889.871746743251</v>
      </c>
      <c r="GQ24" s="12">
        <f t="shared" si="51"/>
        <v>35889.871746743251</v>
      </c>
      <c r="GR24" s="12">
        <f t="shared" si="51"/>
        <v>35889.871746743251</v>
      </c>
      <c r="GS24" s="12">
        <f t="shared" si="51"/>
        <v>35889.871746743251</v>
      </c>
      <c r="GT24" s="12">
        <f t="shared" si="51"/>
        <v>35889.871746743251</v>
      </c>
      <c r="GU24" s="12">
        <f t="shared" si="51"/>
        <v>35889.871746743251</v>
      </c>
      <c r="GV24" s="12">
        <f t="shared" si="51"/>
        <v>35889.871746743251</v>
      </c>
      <c r="GW24" s="12">
        <f t="shared" si="51"/>
        <v>35889.871746743251</v>
      </c>
      <c r="GX24" s="12">
        <f t="shared" si="51"/>
        <v>35889.871746743251</v>
      </c>
      <c r="GY24" s="12">
        <f t="shared" si="51"/>
        <v>35889.871746743251</v>
      </c>
      <c r="GZ24" s="12">
        <f t="shared" si="51"/>
        <v>35889.871746743251</v>
      </c>
      <c r="HA24" s="12">
        <f t="shared" si="51"/>
        <v>35889.871746743251</v>
      </c>
      <c r="HB24" s="12">
        <f t="shared" si="51"/>
        <v>35889.871746743251</v>
      </c>
      <c r="HC24" s="12">
        <f t="shared" si="51"/>
        <v>35889.871746743251</v>
      </c>
      <c r="HD24" s="12">
        <f t="shared" si="51"/>
        <v>35889.871746743251</v>
      </c>
      <c r="HE24" s="12">
        <f t="shared" si="51"/>
        <v>35889.871746743251</v>
      </c>
      <c r="HF24" s="12">
        <f t="shared" si="51"/>
        <v>35889.871746743251</v>
      </c>
      <c r="HG24" s="12">
        <f t="shared" si="51"/>
        <v>35889.871746743251</v>
      </c>
      <c r="HH24" s="12">
        <f t="shared" si="51"/>
        <v>35889.871746743251</v>
      </c>
      <c r="HI24" s="12">
        <f t="shared" si="51"/>
        <v>35889.871746743251</v>
      </c>
      <c r="HJ24" s="12">
        <f t="shared" si="51"/>
        <v>35889.871746743251</v>
      </c>
      <c r="HK24" s="12">
        <f t="shared" si="51"/>
        <v>35889.871746743251</v>
      </c>
      <c r="HL24" s="12">
        <f t="shared" si="51"/>
        <v>35889.871746743251</v>
      </c>
      <c r="HM24" s="12">
        <f t="shared" si="51"/>
        <v>35889.871746743251</v>
      </c>
      <c r="HN24" s="12">
        <f t="shared" si="51"/>
        <v>35889.871746743251</v>
      </c>
      <c r="HO24" s="12">
        <f t="shared" si="51"/>
        <v>35889.871746743251</v>
      </c>
      <c r="HP24" s="12">
        <f t="shared" si="51"/>
        <v>35889.871746743251</v>
      </c>
      <c r="HQ24" s="12">
        <f t="shared" si="51"/>
        <v>35889.871746743251</v>
      </c>
      <c r="HR24" s="12">
        <f t="shared" si="51"/>
        <v>35889.871746743251</v>
      </c>
      <c r="HS24" s="12">
        <f t="shared" si="51"/>
        <v>35889.871746743251</v>
      </c>
      <c r="HT24" s="12">
        <f t="shared" si="51"/>
        <v>35889.871746743251</v>
      </c>
      <c r="HU24" s="12">
        <f t="shared" si="51"/>
        <v>35889.871746743251</v>
      </c>
      <c r="HV24" s="12">
        <f t="shared" si="51"/>
        <v>35889.871746743251</v>
      </c>
      <c r="HW24" s="12">
        <f t="shared" si="51"/>
        <v>35889.871746743251</v>
      </c>
      <c r="HX24" s="12">
        <f t="shared" si="51"/>
        <v>35889.871746743251</v>
      </c>
      <c r="HY24" s="12">
        <f t="shared" si="51"/>
        <v>35889.871746743251</v>
      </c>
      <c r="HZ24" s="12">
        <f t="shared" si="51"/>
        <v>35889.871746743251</v>
      </c>
      <c r="IA24" s="12">
        <f t="shared" si="51"/>
        <v>35889.871746743251</v>
      </c>
      <c r="IB24" s="12">
        <f t="shared" si="51"/>
        <v>35889.871746743251</v>
      </c>
      <c r="IC24" s="12">
        <f t="shared" si="51"/>
        <v>35889.871746743251</v>
      </c>
      <c r="ID24" s="12">
        <f t="shared" ref="ID24:KO24" si="52">IC24</f>
        <v>35889.871746743251</v>
      </c>
      <c r="IE24" s="12">
        <f t="shared" si="52"/>
        <v>35889.871746743251</v>
      </c>
      <c r="IF24" s="12">
        <f t="shared" si="52"/>
        <v>35889.871746743251</v>
      </c>
      <c r="IG24" s="12">
        <f t="shared" si="52"/>
        <v>35889.871746743251</v>
      </c>
      <c r="IH24" s="12">
        <f t="shared" si="52"/>
        <v>35889.871746743251</v>
      </c>
      <c r="II24" s="12">
        <f t="shared" si="52"/>
        <v>35889.871746743251</v>
      </c>
      <c r="IJ24" s="12">
        <f t="shared" si="52"/>
        <v>35889.871746743251</v>
      </c>
      <c r="IK24" s="12">
        <f t="shared" si="52"/>
        <v>35889.871746743251</v>
      </c>
      <c r="IL24" s="12">
        <f t="shared" si="52"/>
        <v>35889.871746743251</v>
      </c>
      <c r="IM24" s="12">
        <f t="shared" si="52"/>
        <v>35889.871746743251</v>
      </c>
      <c r="IN24" s="12">
        <f t="shared" si="52"/>
        <v>35889.871746743251</v>
      </c>
      <c r="IO24" s="12">
        <f t="shared" si="52"/>
        <v>35889.871746743251</v>
      </c>
      <c r="IP24" s="12">
        <f t="shared" si="52"/>
        <v>35889.871746743251</v>
      </c>
      <c r="IQ24" s="12">
        <f t="shared" si="52"/>
        <v>35889.871746743251</v>
      </c>
      <c r="IR24" s="12">
        <f t="shared" si="52"/>
        <v>35889.871746743251</v>
      </c>
      <c r="IS24" s="12">
        <f t="shared" si="52"/>
        <v>35889.871746743251</v>
      </c>
      <c r="IT24" s="12">
        <f t="shared" si="52"/>
        <v>35889.871746743251</v>
      </c>
      <c r="IU24" s="12">
        <f t="shared" si="52"/>
        <v>35889.871746743251</v>
      </c>
      <c r="IV24" s="12">
        <f t="shared" si="52"/>
        <v>35889.871746743251</v>
      </c>
      <c r="IW24" s="12">
        <f t="shared" si="52"/>
        <v>35889.871746743251</v>
      </c>
      <c r="IX24" s="12">
        <f t="shared" si="52"/>
        <v>35889.871746743251</v>
      </c>
      <c r="IY24" s="12">
        <f t="shared" si="52"/>
        <v>35889.871746743251</v>
      </c>
      <c r="IZ24" s="12">
        <f t="shared" si="52"/>
        <v>35889.871746743251</v>
      </c>
      <c r="JA24" s="12">
        <f t="shared" si="52"/>
        <v>35889.871746743251</v>
      </c>
      <c r="JB24" s="12">
        <f t="shared" si="52"/>
        <v>35889.871746743251</v>
      </c>
      <c r="JC24" s="12">
        <f t="shared" si="52"/>
        <v>35889.871746743251</v>
      </c>
      <c r="JD24" s="12">
        <f t="shared" si="52"/>
        <v>35889.871746743251</v>
      </c>
      <c r="JE24" s="12">
        <f t="shared" si="52"/>
        <v>35889.871746743251</v>
      </c>
      <c r="JF24" s="12">
        <f t="shared" si="52"/>
        <v>35889.871746743251</v>
      </c>
      <c r="JG24" s="12">
        <f t="shared" si="52"/>
        <v>35889.871746743251</v>
      </c>
      <c r="JH24" s="12">
        <f t="shared" si="52"/>
        <v>35889.871746743251</v>
      </c>
      <c r="JI24" s="12">
        <f t="shared" si="52"/>
        <v>35889.871746743251</v>
      </c>
      <c r="JJ24" s="12">
        <f t="shared" si="52"/>
        <v>35889.871746743251</v>
      </c>
      <c r="JK24" s="12">
        <f t="shared" si="52"/>
        <v>35889.871746743251</v>
      </c>
      <c r="JL24" s="12">
        <f t="shared" si="52"/>
        <v>35889.871746743251</v>
      </c>
      <c r="JM24" s="12">
        <f t="shared" si="52"/>
        <v>35889.871746743251</v>
      </c>
      <c r="JN24" s="12">
        <f t="shared" si="52"/>
        <v>35889.871746743251</v>
      </c>
      <c r="JO24" s="12">
        <f t="shared" si="52"/>
        <v>35889.871746743251</v>
      </c>
      <c r="JP24" s="12">
        <f t="shared" si="52"/>
        <v>35889.871746743251</v>
      </c>
      <c r="JQ24" s="12">
        <f t="shared" si="52"/>
        <v>35889.871746743251</v>
      </c>
      <c r="JR24" s="12">
        <f t="shared" si="52"/>
        <v>35889.871746743251</v>
      </c>
      <c r="JS24" s="12">
        <f t="shared" si="52"/>
        <v>35889.871746743251</v>
      </c>
      <c r="JT24" s="12">
        <f t="shared" si="52"/>
        <v>35889.871746743251</v>
      </c>
      <c r="JU24" s="12">
        <f t="shared" si="52"/>
        <v>35889.871746743251</v>
      </c>
      <c r="JV24" s="12">
        <f t="shared" si="52"/>
        <v>35889.871746743251</v>
      </c>
      <c r="JW24" s="12">
        <f t="shared" si="52"/>
        <v>35889.871746743251</v>
      </c>
      <c r="JX24" s="12">
        <f t="shared" si="52"/>
        <v>35889.871746743251</v>
      </c>
      <c r="JY24" s="12">
        <f t="shared" si="52"/>
        <v>35889.871746743251</v>
      </c>
      <c r="JZ24" s="12">
        <f t="shared" si="52"/>
        <v>35889.871746743251</v>
      </c>
      <c r="KA24" s="12">
        <f t="shared" si="52"/>
        <v>35889.871746743251</v>
      </c>
      <c r="KB24" s="12">
        <f t="shared" si="52"/>
        <v>35889.871746743251</v>
      </c>
      <c r="KC24" s="12">
        <f t="shared" si="52"/>
        <v>35889.871746743251</v>
      </c>
      <c r="KD24" s="12">
        <f t="shared" si="52"/>
        <v>35889.871746743251</v>
      </c>
      <c r="KE24" s="12">
        <f t="shared" si="52"/>
        <v>35889.871746743251</v>
      </c>
      <c r="KF24" s="12">
        <f t="shared" si="52"/>
        <v>35889.871746743251</v>
      </c>
      <c r="KG24" s="12">
        <f t="shared" si="52"/>
        <v>35889.871746743251</v>
      </c>
      <c r="KH24" s="12">
        <f t="shared" si="52"/>
        <v>35889.871746743251</v>
      </c>
      <c r="KI24" s="12">
        <f t="shared" si="52"/>
        <v>35889.871746743251</v>
      </c>
      <c r="KJ24" s="12">
        <f t="shared" si="52"/>
        <v>35889.871746743251</v>
      </c>
      <c r="KK24" s="12">
        <f t="shared" si="52"/>
        <v>35889.871746743251</v>
      </c>
      <c r="KL24" s="12">
        <f t="shared" si="52"/>
        <v>35889.871746743251</v>
      </c>
      <c r="KM24" s="12">
        <f t="shared" si="52"/>
        <v>35889.871746743251</v>
      </c>
      <c r="KN24" s="12">
        <f t="shared" si="52"/>
        <v>35889.871746743251</v>
      </c>
      <c r="KO24" s="12">
        <f t="shared" si="52"/>
        <v>35889.871746743251</v>
      </c>
      <c r="KP24" s="12">
        <f t="shared" ref="KP24:NA24" si="53">KO24</f>
        <v>35889.871746743251</v>
      </c>
      <c r="KQ24" s="12">
        <f t="shared" si="53"/>
        <v>35889.871746743251</v>
      </c>
      <c r="KR24" s="12">
        <f t="shared" si="53"/>
        <v>35889.871746743251</v>
      </c>
      <c r="KS24" s="12">
        <f t="shared" si="53"/>
        <v>35889.871746743251</v>
      </c>
      <c r="KT24" s="12">
        <f t="shared" si="53"/>
        <v>35889.871746743251</v>
      </c>
      <c r="KU24" s="12">
        <f t="shared" si="53"/>
        <v>35889.871746743251</v>
      </c>
      <c r="KV24" s="12">
        <f t="shared" si="53"/>
        <v>35889.871746743251</v>
      </c>
      <c r="KW24" s="12">
        <f t="shared" si="53"/>
        <v>35889.871746743251</v>
      </c>
      <c r="KX24" s="12">
        <f t="shared" si="53"/>
        <v>35889.871746743251</v>
      </c>
      <c r="KY24" s="12">
        <f t="shared" si="53"/>
        <v>35889.871746743251</v>
      </c>
      <c r="KZ24" s="12">
        <f t="shared" si="53"/>
        <v>35889.871746743251</v>
      </c>
      <c r="LA24" s="12">
        <f t="shared" si="53"/>
        <v>35889.871746743251</v>
      </c>
      <c r="LB24" s="12">
        <f t="shared" si="53"/>
        <v>35889.871746743251</v>
      </c>
      <c r="LC24" s="12">
        <f t="shared" si="53"/>
        <v>35889.871746743251</v>
      </c>
      <c r="LD24" s="12">
        <f t="shared" si="53"/>
        <v>35889.871746743251</v>
      </c>
      <c r="LE24" s="12">
        <f t="shared" si="53"/>
        <v>35889.871746743251</v>
      </c>
      <c r="LF24" s="12">
        <f t="shared" si="53"/>
        <v>35889.871746743251</v>
      </c>
      <c r="LG24" s="12">
        <f t="shared" si="53"/>
        <v>35889.871746743251</v>
      </c>
      <c r="LH24" s="12">
        <f t="shared" si="53"/>
        <v>35889.871746743251</v>
      </c>
      <c r="LI24" s="12">
        <f t="shared" si="53"/>
        <v>35889.871746743251</v>
      </c>
      <c r="LJ24" s="12">
        <f t="shared" si="53"/>
        <v>35889.871746743251</v>
      </c>
      <c r="LK24" s="12">
        <f t="shared" si="53"/>
        <v>35889.871746743251</v>
      </c>
      <c r="LL24" s="12">
        <f t="shared" si="53"/>
        <v>35889.871746743251</v>
      </c>
      <c r="LM24" s="12">
        <f t="shared" si="53"/>
        <v>35889.871746743251</v>
      </c>
      <c r="LN24" s="12">
        <f t="shared" si="53"/>
        <v>35889.871746743251</v>
      </c>
      <c r="LO24" s="12">
        <f t="shared" si="53"/>
        <v>35889.871746743251</v>
      </c>
      <c r="LP24" s="12">
        <f t="shared" si="53"/>
        <v>35889.871746743251</v>
      </c>
      <c r="LQ24" s="12">
        <f t="shared" si="53"/>
        <v>35889.871746743251</v>
      </c>
      <c r="LR24" s="12">
        <f t="shared" si="53"/>
        <v>35889.871746743251</v>
      </c>
      <c r="LS24" s="12">
        <f t="shared" si="53"/>
        <v>35889.871746743251</v>
      </c>
      <c r="LT24" s="12">
        <f t="shared" si="53"/>
        <v>35889.871746743251</v>
      </c>
      <c r="LU24" s="12">
        <f t="shared" si="53"/>
        <v>35889.871746743251</v>
      </c>
      <c r="LV24" s="12">
        <f t="shared" si="53"/>
        <v>35889.871746743251</v>
      </c>
      <c r="LW24" s="12">
        <f t="shared" si="53"/>
        <v>35889.871746743251</v>
      </c>
      <c r="LX24" s="12">
        <f t="shared" si="53"/>
        <v>35889.871746743251</v>
      </c>
      <c r="LY24" s="12">
        <f t="shared" si="53"/>
        <v>35889.871746743251</v>
      </c>
      <c r="LZ24" s="12">
        <f t="shared" si="53"/>
        <v>35889.871746743251</v>
      </c>
      <c r="MA24" s="12">
        <f t="shared" si="53"/>
        <v>35889.871746743251</v>
      </c>
      <c r="MB24" s="12">
        <f t="shared" si="53"/>
        <v>35889.871746743251</v>
      </c>
      <c r="MC24" s="12">
        <f t="shared" si="53"/>
        <v>35889.871746743251</v>
      </c>
      <c r="MD24" s="12">
        <f t="shared" si="53"/>
        <v>35889.871746743251</v>
      </c>
      <c r="ME24" s="12">
        <f t="shared" si="53"/>
        <v>35889.871746743251</v>
      </c>
      <c r="MF24" s="12">
        <f t="shared" si="53"/>
        <v>35889.871746743251</v>
      </c>
      <c r="MG24" s="12">
        <f t="shared" si="53"/>
        <v>35889.871746743251</v>
      </c>
      <c r="MH24" s="12">
        <f t="shared" si="53"/>
        <v>35889.871746743251</v>
      </c>
      <c r="MI24" s="12">
        <f t="shared" si="53"/>
        <v>35889.871746743251</v>
      </c>
      <c r="MJ24" s="12">
        <f t="shared" si="53"/>
        <v>35889.871746743251</v>
      </c>
      <c r="MK24" s="12">
        <f t="shared" si="53"/>
        <v>35889.871746743251</v>
      </c>
      <c r="ML24" s="12">
        <f t="shared" si="53"/>
        <v>35889.871746743251</v>
      </c>
      <c r="MM24" s="12">
        <f t="shared" si="53"/>
        <v>35889.871746743251</v>
      </c>
      <c r="MN24" s="12">
        <f t="shared" si="53"/>
        <v>35889.871746743251</v>
      </c>
      <c r="MO24" s="12">
        <f t="shared" si="53"/>
        <v>35889.871746743251</v>
      </c>
      <c r="MP24" s="12">
        <f t="shared" si="53"/>
        <v>35889.871746743251</v>
      </c>
      <c r="MQ24" s="12">
        <f t="shared" si="53"/>
        <v>35889.871746743251</v>
      </c>
      <c r="MR24" s="12">
        <f t="shared" si="53"/>
        <v>35889.871746743251</v>
      </c>
      <c r="MS24" s="12">
        <f t="shared" si="53"/>
        <v>35889.871746743251</v>
      </c>
      <c r="MT24" s="12">
        <f t="shared" si="53"/>
        <v>35889.871746743251</v>
      </c>
      <c r="MU24" s="12">
        <f t="shared" si="53"/>
        <v>35889.871746743251</v>
      </c>
      <c r="MV24" s="12">
        <f t="shared" si="53"/>
        <v>35889.871746743251</v>
      </c>
      <c r="MW24" s="12">
        <f t="shared" si="53"/>
        <v>35889.871746743251</v>
      </c>
      <c r="MX24" s="12">
        <f t="shared" si="53"/>
        <v>35889.871746743251</v>
      </c>
      <c r="MY24" s="12">
        <f t="shared" si="53"/>
        <v>35889.871746743251</v>
      </c>
      <c r="MZ24" s="12">
        <f t="shared" si="53"/>
        <v>35889.871746743251</v>
      </c>
      <c r="NA24" s="12">
        <f t="shared" si="53"/>
        <v>35889.871746743251</v>
      </c>
      <c r="NB24" s="12">
        <f t="shared" ref="NB24:PG24" si="54">NA24</f>
        <v>35889.871746743251</v>
      </c>
      <c r="NC24" s="12">
        <f t="shared" si="54"/>
        <v>35889.871746743251</v>
      </c>
      <c r="ND24" s="12">
        <f t="shared" si="54"/>
        <v>35889.871746743251</v>
      </c>
      <c r="NE24" s="12">
        <f t="shared" si="54"/>
        <v>35889.871746743251</v>
      </c>
      <c r="NF24" s="12">
        <f t="shared" si="54"/>
        <v>35889.871746743251</v>
      </c>
      <c r="NG24" s="12">
        <f t="shared" si="54"/>
        <v>35889.871746743251</v>
      </c>
      <c r="NH24" s="12">
        <f t="shared" si="54"/>
        <v>35889.871746743251</v>
      </c>
      <c r="NI24" s="12">
        <f t="shared" si="54"/>
        <v>35889.871746743251</v>
      </c>
      <c r="NJ24" s="12">
        <f t="shared" si="54"/>
        <v>35889.871746743251</v>
      </c>
      <c r="NK24" s="12">
        <f t="shared" si="54"/>
        <v>35889.871746743251</v>
      </c>
      <c r="NL24" s="12">
        <f t="shared" si="54"/>
        <v>35889.871746743251</v>
      </c>
      <c r="NM24" s="12">
        <f t="shared" si="54"/>
        <v>35889.871746743251</v>
      </c>
      <c r="NN24" s="12">
        <f t="shared" si="54"/>
        <v>35889.871746743251</v>
      </c>
      <c r="NO24" s="12">
        <f t="shared" si="54"/>
        <v>35889.871746743251</v>
      </c>
      <c r="NP24" s="12">
        <f t="shared" si="54"/>
        <v>35889.871746743251</v>
      </c>
      <c r="NQ24" s="12">
        <f t="shared" si="54"/>
        <v>35889.871746743251</v>
      </c>
      <c r="NR24" s="12">
        <f t="shared" si="54"/>
        <v>35889.871746743251</v>
      </c>
      <c r="NS24" s="12">
        <f t="shared" si="54"/>
        <v>35889.871746743251</v>
      </c>
      <c r="NT24" s="12">
        <f t="shared" si="54"/>
        <v>35889.871746743251</v>
      </c>
      <c r="NU24" s="12">
        <f t="shared" si="54"/>
        <v>35889.871746743251</v>
      </c>
      <c r="NV24" s="12">
        <f t="shared" si="54"/>
        <v>35889.871746743251</v>
      </c>
      <c r="NW24" s="12">
        <f t="shared" si="54"/>
        <v>35889.871746743251</v>
      </c>
      <c r="NX24" s="12">
        <f t="shared" si="54"/>
        <v>35889.871746743251</v>
      </c>
      <c r="NY24" s="12">
        <f t="shared" si="54"/>
        <v>35889.871746743251</v>
      </c>
      <c r="NZ24" s="12">
        <f t="shared" si="54"/>
        <v>35889.871746743251</v>
      </c>
      <c r="OA24" s="12">
        <f t="shared" si="54"/>
        <v>35889.871746743251</v>
      </c>
      <c r="OB24" s="12">
        <f t="shared" si="54"/>
        <v>35889.871746743251</v>
      </c>
      <c r="OC24" s="12">
        <f t="shared" si="54"/>
        <v>35889.871746743251</v>
      </c>
      <c r="OD24" s="12">
        <f t="shared" si="54"/>
        <v>35889.871746743251</v>
      </c>
      <c r="OE24" s="12">
        <f t="shared" si="54"/>
        <v>35889.871746743251</v>
      </c>
      <c r="OF24" s="12">
        <f t="shared" si="54"/>
        <v>35889.871746743251</v>
      </c>
      <c r="OG24" s="12">
        <f t="shared" si="54"/>
        <v>35889.871746743251</v>
      </c>
      <c r="OH24" s="12">
        <f t="shared" si="54"/>
        <v>35889.871746743251</v>
      </c>
      <c r="OI24" s="12">
        <f t="shared" si="54"/>
        <v>35889.871746743251</v>
      </c>
      <c r="OJ24" s="12">
        <f t="shared" si="54"/>
        <v>35889.871746743251</v>
      </c>
      <c r="OK24" s="12">
        <f t="shared" si="54"/>
        <v>35889.871746743251</v>
      </c>
      <c r="OL24" s="12">
        <f t="shared" si="54"/>
        <v>35889.871746743251</v>
      </c>
      <c r="OM24" s="12">
        <f t="shared" si="54"/>
        <v>35889.871746743251</v>
      </c>
      <c r="ON24" s="12">
        <f t="shared" si="54"/>
        <v>35889.871746743251</v>
      </c>
      <c r="OO24" s="12">
        <f t="shared" si="54"/>
        <v>35889.871746743251</v>
      </c>
      <c r="OP24" s="12">
        <f t="shared" si="54"/>
        <v>35889.871746743251</v>
      </c>
      <c r="OQ24" s="12">
        <f t="shared" si="54"/>
        <v>35889.871746743251</v>
      </c>
      <c r="OR24" s="12">
        <f t="shared" si="54"/>
        <v>35889.871746743251</v>
      </c>
      <c r="OS24" s="12">
        <f t="shared" si="54"/>
        <v>35889.871746743251</v>
      </c>
      <c r="OT24" s="12">
        <f t="shared" si="54"/>
        <v>35889.871746743251</v>
      </c>
      <c r="OU24" s="12">
        <f t="shared" si="54"/>
        <v>35889.871746743251</v>
      </c>
      <c r="OV24" s="12">
        <f t="shared" si="54"/>
        <v>35889.871746743251</v>
      </c>
      <c r="OW24" s="12">
        <f t="shared" si="54"/>
        <v>35889.871746743251</v>
      </c>
      <c r="OX24" s="12">
        <f t="shared" si="54"/>
        <v>35889.871746743251</v>
      </c>
      <c r="OY24" s="12">
        <f t="shared" si="54"/>
        <v>35889.871746743251</v>
      </c>
      <c r="OZ24" s="12">
        <f t="shared" si="54"/>
        <v>35889.871746743251</v>
      </c>
      <c r="PA24" s="12">
        <f t="shared" si="54"/>
        <v>35889.871746743251</v>
      </c>
      <c r="PB24" s="12">
        <f t="shared" si="54"/>
        <v>35889.871746743251</v>
      </c>
      <c r="PC24" s="12">
        <f t="shared" si="54"/>
        <v>35889.871746743251</v>
      </c>
      <c r="PD24" s="12">
        <f t="shared" si="54"/>
        <v>35889.871746743251</v>
      </c>
      <c r="PE24" s="12">
        <f t="shared" si="54"/>
        <v>35889.871746743251</v>
      </c>
      <c r="PF24" s="12">
        <f t="shared" si="54"/>
        <v>35889.871746743251</v>
      </c>
      <c r="PG24" s="12">
        <f t="shared" si="54"/>
        <v>35889.871746743251</v>
      </c>
    </row>
    <row r="25" spans="1:435" s="16" customFormat="1">
      <c r="A25" s="89"/>
      <c r="B25" s="15" t="s">
        <v>444</v>
      </c>
      <c r="C25" s="11"/>
      <c r="D25" s="10">
        <f t="shared" ref="D25:BO25" si="55">SUM(D22:D24)</f>
        <v>345484.04203203064</v>
      </c>
      <c r="E25" s="10">
        <f t="shared" si="55"/>
        <v>345484.04203203064</v>
      </c>
      <c r="F25" s="10">
        <f t="shared" si="55"/>
        <v>345484.04203203064</v>
      </c>
      <c r="G25" s="10">
        <f t="shared" si="55"/>
        <v>345484.04203203064</v>
      </c>
      <c r="H25" s="10">
        <f t="shared" si="55"/>
        <v>345484.04203203064</v>
      </c>
      <c r="I25" s="10">
        <f t="shared" si="55"/>
        <v>345484.04203203064</v>
      </c>
      <c r="J25" s="10">
        <f t="shared" si="55"/>
        <v>345484.04203203064</v>
      </c>
      <c r="K25" s="10">
        <f t="shared" si="55"/>
        <v>345484.04203203064</v>
      </c>
      <c r="L25" s="10">
        <f t="shared" si="55"/>
        <v>345484.04203203064</v>
      </c>
      <c r="M25" s="10">
        <f t="shared" si="55"/>
        <v>345484.04203203064</v>
      </c>
      <c r="N25" s="10">
        <f t="shared" si="55"/>
        <v>345484.04203203064</v>
      </c>
      <c r="O25" s="10">
        <f t="shared" si="55"/>
        <v>345484.04203203064</v>
      </c>
      <c r="P25" s="10">
        <f t="shared" si="55"/>
        <v>302406.2322454126</v>
      </c>
      <c r="Q25" s="10">
        <f t="shared" si="55"/>
        <v>302406.2322454126</v>
      </c>
      <c r="R25" s="10">
        <f t="shared" si="55"/>
        <v>302406.2322454126</v>
      </c>
      <c r="S25" s="10">
        <f t="shared" si="55"/>
        <v>302406.2322454126</v>
      </c>
      <c r="T25" s="10">
        <f t="shared" si="55"/>
        <v>302406.2322454126</v>
      </c>
      <c r="U25" s="10">
        <f t="shared" si="55"/>
        <v>302406.2322454126</v>
      </c>
      <c r="V25" s="10">
        <f t="shared" si="55"/>
        <v>302406.2322454126</v>
      </c>
      <c r="W25" s="10">
        <f t="shared" si="55"/>
        <v>302406.2322454126</v>
      </c>
      <c r="X25" s="10">
        <f t="shared" si="55"/>
        <v>302406.2322454126</v>
      </c>
      <c r="Y25" s="10">
        <f t="shared" si="55"/>
        <v>302406.2322454126</v>
      </c>
      <c r="Z25" s="10">
        <f t="shared" si="55"/>
        <v>302406.2322454126</v>
      </c>
      <c r="AA25" s="10">
        <f t="shared" si="55"/>
        <v>302406.2322454126</v>
      </c>
      <c r="AB25" s="10">
        <f t="shared" si="55"/>
        <v>272924.38324695342</v>
      </c>
      <c r="AC25" s="10">
        <f t="shared" si="55"/>
        <v>272924.38324695342</v>
      </c>
      <c r="AD25" s="10">
        <f t="shared" si="55"/>
        <v>272924.38324695342</v>
      </c>
      <c r="AE25" s="10">
        <f t="shared" si="55"/>
        <v>272924.38324695342</v>
      </c>
      <c r="AF25" s="10">
        <f t="shared" si="55"/>
        <v>272924.38324695342</v>
      </c>
      <c r="AG25" s="10">
        <f t="shared" si="55"/>
        <v>272924.38324695342</v>
      </c>
      <c r="AH25" s="10">
        <f t="shared" si="55"/>
        <v>272924.38324695342</v>
      </c>
      <c r="AI25" s="10">
        <f t="shared" si="55"/>
        <v>272924.38324695342</v>
      </c>
      <c r="AJ25" s="10">
        <f t="shared" si="55"/>
        <v>272924.38324695342</v>
      </c>
      <c r="AK25" s="10">
        <f t="shared" si="55"/>
        <v>272924.38324695342</v>
      </c>
      <c r="AL25" s="10">
        <f t="shared" si="55"/>
        <v>272924.38324695342</v>
      </c>
      <c r="AM25" s="10">
        <f t="shared" si="55"/>
        <v>272924.38324695342</v>
      </c>
      <c r="AN25" s="10">
        <f t="shared" si="55"/>
        <v>203112.58977447823</v>
      </c>
      <c r="AO25" s="10">
        <f t="shared" si="55"/>
        <v>203112.58977447823</v>
      </c>
      <c r="AP25" s="10">
        <f t="shared" si="55"/>
        <v>203112.58977447823</v>
      </c>
      <c r="AQ25" s="10">
        <f t="shared" si="55"/>
        <v>203112.58977447823</v>
      </c>
      <c r="AR25" s="10">
        <f t="shared" si="55"/>
        <v>203112.58977447823</v>
      </c>
      <c r="AS25" s="10">
        <f t="shared" si="55"/>
        <v>203112.58977447823</v>
      </c>
      <c r="AT25" s="10">
        <f t="shared" si="55"/>
        <v>203112.58977447823</v>
      </c>
      <c r="AU25" s="10">
        <f t="shared" si="55"/>
        <v>203112.58977447823</v>
      </c>
      <c r="AV25" s="10">
        <f t="shared" si="55"/>
        <v>203112.58977447823</v>
      </c>
      <c r="AW25" s="10">
        <f t="shared" si="55"/>
        <v>203112.58977447823</v>
      </c>
      <c r="AX25" s="10">
        <f t="shared" si="55"/>
        <v>203112.58977447823</v>
      </c>
      <c r="AY25" s="10">
        <f t="shared" si="55"/>
        <v>203112.58977447823</v>
      </c>
      <c r="AZ25" s="10">
        <f t="shared" si="55"/>
        <v>203112.58977447823</v>
      </c>
      <c r="BA25" s="10">
        <f t="shared" si="55"/>
        <v>203112.58977447823</v>
      </c>
      <c r="BB25" s="10">
        <f t="shared" si="55"/>
        <v>203112.58977447823</v>
      </c>
      <c r="BC25" s="10">
        <f t="shared" si="55"/>
        <v>203112.58977447823</v>
      </c>
      <c r="BD25" s="10">
        <f t="shared" si="55"/>
        <v>203112.58977447823</v>
      </c>
      <c r="BE25" s="10">
        <f t="shared" si="55"/>
        <v>203112.58977447823</v>
      </c>
      <c r="BF25" s="10">
        <f t="shared" si="55"/>
        <v>203112.58977447823</v>
      </c>
      <c r="BG25" s="10">
        <f t="shared" si="55"/>
        <v>203112.58977447823</v>
      </c>
      <c r="BH25" s="10">
        <f t="shared" si="55"/>
        <v>203112.58977447823</v>
      </c>
      <c r="BI25" s="10">
        <f t="shared" si="55"/>
        <v>203112.58977447823</v>
      </c>
      <c r="BJ25" s="10">
        <f t="shared" si="55"/>
        <v>203112.58977447823</v>
      </c>
      <c r="BK25" s="10">
        <f t="shared" si="55"/>
        <v>203112.58977447823</v>
      </c>
      <c r="BL25" s="10">
        <f t="shared" si="55"/>
        <v>203112.58977447823</v>
      </c>
      <c r="BM25" s="10">
        <f t="shared" si="55"/>
        <v>203112.58977447823</v>
      </c>
      <c r="BN25" s="10">
        <f t="shared" si="55"/>
        <v>203112.58977447823</v>
      </c>
      <c r="BO25" s="10">
        <f t="shared" si="55"/>
        <v>203112.58977447823</v>
      </c>
      <c r="BP25" s="10">
        <f t="shared" ref="BP25:EA25" si="56">SUM(BP22:BP24)</f>
        <v>203112.58977447823</v>
      </c>
      <c r="BQ25" s="10">
        <f t="shared" si="56"/>
        <v>203112.58977447823</v>
      </c>
      <c r="BR25" s="10">
        <f t="shared" si="56"/>
        <v>203112.58977447823</v>
      </c>
      <c r="BS25" s="10">
        <f t="shared" si="56"/>
        <v>203112.58977447823</v>
      </c>
      <c r="BT25" s="10">
        <f t="shared" si="56"/>
        <v>203112.58977447823</v>
      </c>
      <c r="BU25" s="10">
        <f t="shared" si="56"/>
        <v>203112.58977447823</v>
      </c>
      <c r="BV25" s="10">
        <f t="shared" si="56"/>
        <v>203112.58977447823</v>
      </c>
      <c r="BW25" s="10">
        <f t="shared" si="56"/>
        <v>203112.58977447823</v>
      </c>
      <c r="BX25" s="10">
        <f t="shared" si="56"/>
        <v>203112.58977447823</v>
      </c>
      <c r="BY25" s="10">
        <f t="shared" si="56"/>
        <v>203112.58977447823</v>
      </c>
      <c r="BZ25" s="10">
        <f t="shared" si="56"/>
        <v>203112.58977447823</v>
      </c>
      <c r="CA25" s="10">
        <f t="shared" si="56"/>
        <v>203112.58977447823</v>
      </c>
      <c r="CB25" s="10">
        <f t="shared" si="56"/>
        <v>203112.58977447823</v>
      </c>
      <c r="CC25" s="10">
        <f t="shared" si="56"/>
        <v>203112.58977447823</v>
      </c>
      <c r="CD25" s="10">
        <f t="shared" si="56"/>
        <v>203112.58977447823</v>
      </c>
      <c r="CE25" s="10">
        <f t="shared" si="56"/>
        <v>203112.58977447823</v>
      </c>
      <c r="CF25" s="10">
        <f t="shared" si="56"/>
        <v>203112.58977447823</v>
      </c>
      <c r="CG25" s="10">
        <f t="shared" si="56"/>
        <v>203112.58977447823</v>
      </c>
      <c r="CH25" s="10">
        <f t="shared" si="56"/>
        <v>203112.58977447823</v>
      </c>
      <c r="CI25" s="10">
        <f t="shared" si="56"/>
        <v>203112.58977447823</v>
      </c>
      <c r="CJ25" s="10">
        <f t="shared" si="56"/>
        <v>203112.58977447823</v>
      </c>
      <c r="CK25" s="10">
        <f t="shared" si="56"/>
        <v>203112.58977447823</v>
      </c>
      <c r="CL25" s="10">
        <f t="shared" si="56"/>
        <v>203112.58977447823</v>
      </c>
      <c r="CM25" s="10">
        <f t="shared" si="56"/>
        <v>203112.58977447823</v>
      </c>
      <c r="CN25" s="10">
        <f t="shared" si="56"/>
        <v>203112.58977447823</v>
      </c>
      <c r="CO25" s="10">
        <f t="shared" si="56"/>
        <v>203112.58977447823</v>
      </c>
      <c r="CP25" s="10">
        <f t="shared" si="56"/>
        <v>203112.58977447823</v>
      </c>
      <c r="CQ25" s="10">
        <f t="shared" si="56"/>
        <v>203112.58977447823</v>
      </c>
      <c r="CR25" s="10">
        <f t="shared" si="56"/>
        <v>203112.58977447823</v>
      </c>
      <c r="CS25" s="10">
        <f t="shared" si="56"/>
        <v>203112.58977447823</v>
      </c>
      <c r="CT25" s="10">
        <f t="shared" si="56"/>
        <v>203112.58977447823</v>
      </c>
      <c r="CU25" s="10">
        <f t="shared" si="56"/>
        <v>203112.58977447823</v>
      </c>
      <c r="CV25" s="10">
        <f t="shared" si="56"/>
        <v>203112.58977447823</v>
      </c>
      <c r="CW25" s="10">
        <f t="shared" si="56"/>
        <v>203112.58977447823</v>
      </c>
      <c r="CX25" s="10">
        <f t="shared" si="56"/>
        <v>203112.58977447823</v>
      </c>
      <c r="CY25" s="10">
        <f t="shared" si="56"/>
        <v>203112.58977447823</v>
      </c>
      <c r="CZ25" s="10">
        <f t="shared" si="56"/>
        <v>203112.58977447823</v>
      </c>
      <c r="DA25" s="10">
        <f t="shared" si="56"/>
        <v>203112.58977447823</v>
      </c>
      <c r="DB25" s="10">
        <f t="shared" si="56"/>
        <v>203112.58977447823</v>
      </c>
      <c r="DC25" s="10">
        <f t="shared" si="56"/>
        <v>203112.58977447823</v>
      </c>
      <c r="DD25" s="10">
        <f t="shared" si="56"/>
        <v>203112.58977447823</v>
      </c>
      <c r="DE25" s="10">
        <f t="shared" si="56"/>
        <v>203112.58977447823</v>
      </c>
      <c r="DF25" s="10">
        <f t="shared" si="56"/>
        <v>203112.58977447823</v>
      </c>
      <c r="DG25" s="10">
        <f t="shared" si="56"/>
        <v>203112.58977447823</v>
      </c>
      <c r="DH25" s="10">
        <f t="shared" si="56"/>
        <v>203112.58977447823</v>
      </c>
      <c r="DI25" s="10">
        <f t="shared" si="56"/>
        <v>203112.58977447823</v>
      </c>
      <c r="DJ25" s="10">
        <f t="shared" si="56"/>
        <v>203112.58977447823</v>
      </c>
      <c r="DK25" s="10">
        <f t="shared" si="56"/>
        <v>203112.58977447823</v>
      </c>
      <c r="DL25" s="10">
        <f t="shared" si="56"/>
        <v>203112.58977447823</v>
      </c>
      <c r="DM25" s="10">
        <f t="shared" si="56"/>
        <v>203112.58977447823</v>
      </c>
      <c r="DN25" s="10">
        <f t="shared" si="56"/>
        <v>203112.58977447823</v>
      </c>
      <c r="DO25" s="10">
        <f t="shared" si="56"/>
        <v>203112.58977447823</v>
      </c>
      <c r="DP25" s="10">
        <f t="shared" si="56"/>
        <v>203112.58977447823</v>
      </c>
      <c r="DQ25" s="10">
        <f t="shared" si="56"/>
        <v>203112.58977447823</v>
      </c>
      <c r="DR25" s="10">
        <f t="shared" si="56"/>
        <v>203112.58977447823</v>
      </c>
      <c r="DS25" s="10">
        <f t="shared" si="56"/>
        <v>203112.58977447823</v>
      </c>
      <c r="DT25" s="10">
        <f t="shared" si="56"/>
        <v>203112.58977447823</v>
      </c>
      <c r="DU25" s="10">
        <f t="shared" si="56"/>
        <v>203112.58977447823</v>
      </c>
      <c r="DV25" s="10">
        <f t="shared" si="56"/>
        <v>203112.58977447823</v>
      </c>
      <c r="DW25" s="10">
        <f t="shared" si="56"/>
        <v>203112.58977447823</v>
      </c>
      <c r="DX25" s="10">
        <f t="shared" si="56"/>
        <v>203112.58977447823</v>
      </c>
      <c r="DY25" s="10">
        <f t="shared" si="56"/>
        <v>203112.58977447823</v>
      </c>
      <c r="DZ25" s="10">
        <f t="shared" si="56"/>
        <v>203112.58977447823</v>
      </c>
      <c r="EA25" s="10">
        <f t="shared" si="56"/>
        <v>203112.58977447823</v>
      </c>
      <c r="EB25" s="10">
        <f t="shared" ref="EB25:GM25" si="57">SUM(EB22:EB24)</f>
        <v>203112.58977447823</v>
      </c>
      <c r="EC25" s="10">
        <f t="shared" si="57"/>
        <v>203112.58977447823</v>
      </c>
      <c r="ED25" s="10">
        <f t="shared" si="57"/>
        <v>203112.58977447823</v>
      </c>
      <c r="EE25" s="10">
        <f t="shared" si="57"/>
        <v>203112.58977447823</v>
      </c>
      <c r="EF25" s="10">
        <f t="shared" si="57"/>
        <v>203112.58977447823</v>
      </c>
      <c r="EG25" s="10">
        <f t="shared" si="57"/>
        <v>203112.58977447823</v>
      </c>
      <c r="EH25" s="10">
        <f t="shared" si="57"/>
        <v>203112.58977447823</v>
      </c>
      <c r="EI25" s="10">
        <f t="shared" si="57"/>
        <v>203112.58977447823</v>
      </c>
      <c r="EJ25" s="10">
        <f t="shared" si="57"/>
        <v>203112.58977447823</v>
      </c>
      <c r="EK25" s="10">
        <f t="shared" si="57"/>
        <v>203112.58977447823</v>
      </c>
      <c r="EL25" s="10">
        <f t="shared" si="57"/>
        <v>203112.58977447823</v>
      </c>
      <c r="EM25" s="10">
        <f t="shared" si="57"/>
        <v>203112.58977447823</v>
      </c>
      <c r="EN25" s="10">
        <f t="shared" si="57"/>
        <v>203112.58977447823</v>
      </c>
      <c r="EO25" s="10">
        <f t="shared" si="57"/>
        <v>203112.58977447823</v>
      </c>
      <c r="EP25" s="10">
        <f t="shared" si="57"/>
        <v>203112.58977447823</v>
      </c>
      <c r="EQ25" s="10">
        <f t="shared" si="57"/>
        <v>203112.58977447823</v>
      </c>
      <c r="ER25" s="10">
        <f t="shared" si="57"/>
        <v>203112.58977447823</v>
      </c>
      <c r="ES25" s="10">
        <f t="shared" si="57"/>
        <v>203112.58977447823</v>
      </c>
      <c r="ET25" s="10">
        <f t="shared" si="57"/>
        <v>203112.58977447823</v>
      </c>
      <c r="EU25" s="10">
        <f t="shared" si="57"/>
        <v>203112.58977447823</v>
      </c>
      <c r="EV25" s="10">
        <f t="shared" si="57"/>
        <v>203112.58977447823</v>
      </c>
      <c r="EW25" s="10">
        <f t="shared" si="57"/>
        <v>203112.58977447823</v>
      </c>
      <c r="EX25" s="10">
        <f t="shared" si="57"/>
        <v>203112.58977447823</v>
      </c>
      <c r="EY25" s="10">
        <f t="shared" si="57"/>
        <v>203112.58977447823</v>
      </c>
      <c r="EZ25" s="10">
        <f t="shared" si="57"/>
        <v>203112.58977447823</v>
      </c>
      <c r="FA25" s="10">
        <f t="shared" si="57"/>
        <v>203112.58977447823</v>
      </c>
      <c r="FB25" s="10">
        <f t="shared" si="57"/>
        <v>203112.58977447823</v>
      </c>
      <c r="FC25" s="10">
        <f t="shared" si="57"/>
        <v>203112.58977447823</v>
      </c>
      <c r="FD25" s="10">
        <f t="shared" si="57"/>
        <v>203112.58977447823</v>
      </c>
      <c r="FE25" s="10">
        <f t="shared" si="57"/>
        <v>203112.58977447823</v>
      </c>
      <c r="FF25" s="10">
        <f t="shared" si="57"/>
        <v>203112.58977447823</v>
      </c>
      <c r="FG25" s="10">
        <f t="shared" si="57"/>
        <v>203112.58977447823</v>
      </c>
      <c r="FH25" s="10">
        <f t="shared" si="57"/>
        <v>203112.58977447823</v>
      </c>
      <c r="FI25" s="10">
        <f t="shared" si="57"/>
        <v>203112.58977447823</v>
      </c>
      <c r="FJ25" s="10">
        <f t="shared" si="57"/>
        <v>203112.58977447823</v>
      </c>
      <c r="FK25" s="10">
        <f t="shared" si="57"/>
        <v>203112.58977447823</v>
      </c>
      <c r="FL25" s="10">
        <f t="shared" si="57"/>
        <v>203112.58977447823</v>
      </c>
      <c r="FM25" s="10">
        <f t="shared" si="57"/>
        <v>203112.58977447823</v>
      </c>
      <c r="FN25" s="10">
        <f t="shared" si="57"/>
        <v>203112.58977447823</v>
      </c>
      <c r="FO25" s="10">
        <f t="shared" si="57"/>
        <v>203112.58977447823</v>
      </c>
      <c r="FP25" s="10">
        <f t="shared" si="57"/>
        <v>203112.58977447823</v>
      </c>
      <c r="FQ25" s="10">
        <f t="shared" si="57"/>
        <v>203112.58977447823</v>
      </c>
      <c r="FR25" s="10">
        <f t="shared" si="57"/>
        <v>203112.58977447823</v>
      </c>
      <c r="FS25" s="10">
        <f t="shared" si="57"/>
        <v>203112.58977447823</v>
      </c>
      <c r="FT25" s="10">
        <f t="shared" si="57"/>
        <v>203112.58977447823</v>
      </c>
      <c r="FU25" s="10">
        <f t="shared" si="57"/>
        <v>203112.58977447823</v>
      </c>
      <c r="FV25" s="10">
        <f t="shared" si="57"/>
        <v>203112.58977447823</v>
      </c>
      <c r="FW25" s="10">
        <f t="shared" si="57"/>
        <v>203112.58977447823</v>
      </c>
      <c r="FX25" s="10">
        <f t="shared" si="57"/>
        <v>203112.58977447823</v>
      </c>
      <c r="FY25" s="10">
        <f t="shared" si="57"/>
        <v>203112.58977447823</v>
      </c>
      <c r="FZ25" s="10">
        <f t="shared" si="57"/>
        <v>203112.58977447823</v>
      </c>
      <c r="GA25" s="10">
        <f t="shared" si="57"/>
        <v>203112.58977447823</v>
      </c>
      <c r="GB25" s="10">
        <f t="shared" si="57"/>
        <v>203112.58977447823</v>
      </c>
      <c r="GC25" s="10">
        <f t="shared" si="57"/>
        <v>203112.58977447823</v>
      </c>
      <c r="GD25" s="10">
        <f t="shared" si="57"/>
        <v>203112.58977447823</v>
      </c>
      <c r="GE25" s="10">
        <f t="shared" si="57"/>
        <v>203112.58977447823</v>
      </c>
      <c r="GF25" s="10">
        <f t="shared" si="57"/>
        <v>203112.58977447823</v>
      </c>
      <c r="GG25" s="10">
        <f t="shared" si="57"/>
        <v>203112.58977447823</v>
      </c>
      <c r="GH25" s="10">
        <f t="shared" si="57"/>
        <v>203112.58977447823</v>
      </c>
      <c r="GI25" s="10">
        <f t="shared" si="57"/>
        <v>203112.58977447823</v>
      </c>
      <c r="GJ25" s="10">
        <f t="shared" si="57"/>
        <v>203112.58977447823</v>
      </c>
      <c r="GK25" s="10">
        <f t="shared" si="57"/>
        <v>203112.58977447823</v>
      </c>
      <c r="GL25" s="10">
        <f t="shared" si="57"/>
        <v>203112.58977447823</v>
      </c>
      <c r="GM25" s="10">
        <f t="shared" si="57"/>
        <v>203112.58977447823</v>
      </c>
      <c r="GN25" s="10">
        <f t="shared" ref="GN25:IY25" si="58">SUM(GN22:GN24)</f>
        <v>203112.58977447823</v>
      </c>
      <c r="GO25" s="10">
        <f t="shared" si="58"/>
        <v>203112.58977447823</v>
      </c>
      <c r="GP25" s="10">
        <f t="shared" si="58"/>
        <v>203112.58977447823</v>
      </c>
      <c r="GQ25" s="10">
        <f t="shared" si="58"/>
        <v>203112.58977447823</v>
      </c>
      <c r="GR25" s="10">
        <f t="shared" si="58"/>
        <v>203112.58977447823</v>
      </c>
      <c r="GS25" s="10">
        <f t="shared" si="58"/>
        <v>203112.58977447823</v>
      </c>
      <c r="GT25" s="10">
        <f t="shared" si="58"/>
        <v>203112.58977447823</v>
      </c>
      <c r="GU25" s="10">
        <f t="shared" si="58"/>
        <v>203112.58977447823</v>
      </c>
      <c r="GV25" s="10">
        <f t="shared" si="58"/>
        <v>203112.58977447823</v>
      </c>
      <c r="GW25" s="10">
        <f t="shared" si="58"/>
        <v>203112.58977447823</v>
      </c>
      <c r="GX25" s="10">
        <f t="shared" si="58"/>
        <v>203112.58977447823</v>
      </c>
      <c r="GY25" s="10">
        <f t="shared" si="58"/>
        <v>203112.58977447823</v>
      </c>
      <c r="GZ25" s="10">
        <f t="shared" si="58"/>
        <v>203112.58977447823</v>
      </c>
      <c r="HA25" s="10">
        <f t="shared" si="58"/>
        <v>203112.58977447823</v>
      </c>
      <c r="HB25" s="10">
        <f t="shared" si="58"/>
        <v>203112.58977447823</v>
      </c>
      <c r="HC25" s="10">
        <f t="shared" si="58"/>
        <v>203112.58977447823</v>
      </c>
      <c r="HD25" s="10">
        <f t="shared" si="58"/>
        <v>203112.58977447823</v>
      </c>
      <c r="HE25" s="10">
        <f t="shared" si="58"/>
        <v>203112.58977447823</v>
      </c>
      <c r="HF25" s="10">
        <f t="shared" si="58"/>
        <v>203112.58977447823</v>
      </c>
      <c r="HG25" s="10">
        <f t="shared" si="58"/>
        <v>203112.58977447823</v>
      </c>
      <c r="HH25" s="10">
        <f t="shared" si="58"/>
        <v>203112.58977447823</v>
      </c>
      <c r="HI25" s="10">
        <f t="shared" si="58"/>
        <v>203112.58977447823</v>
      </c>
      <c r="HJ25" s="10">
        <f t="shared" si="58"/>
        <v>203112.58977447823</v>
      </c>
      <c r="HK25" s="10">
        <f t="shared" si="58"/>
        <v>203112.58977447823</v>
      </c>
      <c r="HL25" s="10">
        <f t="shared" si="58"/>
        <v>203112.58977447823</v>
      </c>
      <c r="HM25" s="10">
        <f t="shared" si="58"/>
        <v>203112.58977447823</v>
      </c>
      <c r="HN25" s="10">
        <f t="shared" si="58"/>
        <v>203112.58977447823</v>
      </c>
      <c r="HO25" s="10">
        <f t="shared" si="58"/>
        <v>203112.58977447823</v>
      </c>
      <c r="HP25" s="10">
        <f t="shared" si="58"/>
        <v>203112.58977447823</v>
      </c>
      <c r="HQ25" s="10">
        <f t="shared" si="58"/>
        <v>203112.58977447823</v>
      </c>
      <c r="HR25" s="10">
        <f t="shared" si="58"/>
        <v>203112.58977447823</v>
      </c>
      <c r="HS25" s="10">
        <f t="shared" si="58"/>
        <v>203112.58977447823</v>
      </c>
      <c r="HT25" s="10">
        <f t="shared" si="58"/>
        <v>203112.58977447823</v>
      </c>
      <c r="HU25" s="10">
        <f t="shared" si="58"/>
        <v>203112.58977447823</v>
      </c>
      <c r="HV25" s="10">
        <f t="shared" si="58"/>
        <v>203112.58977447823</v>
      </c>
      <c r="HW25" s="10">
        <f t="shared" si="58"/>
        <v>203112.58977447823</v>
      </c>
      <c r="HX25" s="10">
        <f t="shared" si="58"/>
        <v>203112.58977447823</v>
      </c>
      <c r="HY25" s="10">
        <f t="shared" si="58"/>
        <v>203112.58977447823</v>
      </c>
      <c r="HZ25" s="10">
        <f t="shared" si="58"/>
        <v>203112.58977447823</v>
      </c>
      <c r="IA25" s="10">
        <f t="shared" si="58"/>
        <v>203112.58977447823</v>
      </c>
      <c r="IB25" s="10">
        <f t="shared" si="58"/>
        <v>203112.58977447823</v>
      </c>
      <c r="IC25" s="10">
        <f t="shared" si="58"/>
        <v>203112.58977447823</v>
      </c>
      <c r="ID25" s="10">
        <f t="shared" si="58"/>
        <v>203112.58977447823</v>
      </c>
      <c r="IE25" s="10">
        <f t="shared" si="58"/>
        <v>203112.58977447823</v>
      </c>
      <c r="IF25" s="10">
        <f t="shared" si="58"/>
        <v>203112.58977447823</v>
      </c>
      <c r="IG25" s="10">
        <f t="shared" si="58"/>
        <v>203112.58977447823</v>
      </c>
      <c r="IH25" s="10">
        <f t="shared" si="58"/>
        <v>203112.58977447823</v>
      </c>
      <c r="II25" s="10">
        <f t="shared" si="58"/>
        <v>203112.58977447823</v>
      </c>
      <c r="IJ25" s="10">
        <f t="shared" si="58"/>
        <v>203112.58977447823</v>
      </c>
      <c r="IK25" s="10">
        <f t="shared" si="58"/>
        <v>203112.58977447823</v>
      </c>
      <c r="IL25" s="10">
        <f t="shared" si="58"/>
        <v>203112.58977447823</v>
      </c>
      <c r="IM25" s="10">
        <f t="shared" si="58"/>
        <v>203112.58977447823</v>
      </c>
      <c r="IN25" s="10">
        <f t="shared" si="58"/>
        <v>203112.58977447823</v>
      </c>
      <c r="IO25" s="10">
        <f t="shared" si="58"/>
        <v>203112.58977447823</v>
      </c>
      <c r="IP25" s="10">
        <f t="shared" si="58"/>
        <v>203112.58977447823</v>
      </c>
      <c r="IQ25" s="10">
        <f t="shared" si="58"/>
        <v>203112.58977447823</v>
      </c>
      <c r="IR25" s="10">
        <f t="shared" si="58"/>
        <v>203112.58977447823</v>
      </c>
      <c r="IS25" s="10">
        <f t="shared" si="58"/>
        <v>203112.58977447823</v>
      </c>
      <c r="IT25" s="10">
        <f t="shared" si="58"/>
        <v>203112.58977447823</v>
      </c>
      <c r="IU25" s="10">
        <f t="shared" si="58"/>
        <v>203112.58977447823</v>
      </c>
      <c r="IV25" s="10">
        <f t="shared" si="58"/>
        <v>203112.58977447823</v>
      </c>
      <c r="IW25" s="10">
        <f t="shared" si="58"/>
        <v>203112.58977447823</v>
      </c>
      <c r="IX25" s="10">
        <f t="shared" si="58"/>
        <v>203112.58977447823</v>
      </c>
      <c r="IY25" s="10">
        <f t="shared" si="58"/>
        <v>203112.58977447823</v>
      </c>
      <c r="IZ25" s="10">
        <f t="shared" ref="IZ25:LK25" si="59">SUM(IZ22:IZ24)</f>
        <v>203112.58977447823</v>
      </c>
      <c r="JA25" s="10">
        <f t="shared" si="59"/>
        <v>203112.58977447823</v>
      </c>
      <c r="JB25" s="10">
        <f t="shared" si="59"/>
        <v>203112.58977447823</v>
      </c>
      <c r="JC25" s="10">
        <f t="shared" si="59"/>
        <v>203112.58977447823</v>
      </c>
      <c r="JD25" s="10">
        <f t="shared" si="59"/>
        <v>203112.58977447823</v>
      </c>
      <c r="JE25" s="10">
        <f t="shared" si="59"/>
        <v>203112.58977447823</v>
      </c>
      <c r="JF25" s="10">
        <f t="shared" si="59"/>
        <v>203112.58977447823</v>
      </c>
      <c r="JG25" s="10">
        <f t="shared" si="59"/>
        <v>203112.58977447823</v>
      </c>
      <c r="JH25" s="10">
        <f t="shared" si="59"/>
        <v>203112.58977447823</v>
      </c>
      <c r="JI25" s="10">
        <f t="shared" si="59"/>
        <v>203112.58977447823</v>
      </c>
      <c r="JJ25" s="10">
        <f t="shared" si="59"/>
        <v>203112.58977447823</v>
      </c>
      <c r="JK25" s="10">
        <f t="shared" si="59"/>
        <v>203112.58977447823</v>
      </c>
      <c r="JL25" s="10">
        <f t="shared" si="59"/>
        <v>203112.58977447823</v>
      </c>
      <c r="JM25" s="10">
        <f t="shared" si="59"/>
        <v>203112.58977447823</v>
      </c>
      <c r="JN25" s="10">
        <f t="shared" si="59"/>
        <v>203112.58977447823</v>
      </c>
      <c r="JO25" s="10">
        <f t="shared" si="59"/>
        <v>203112.58977447823</v>
      </c>
      <c r="JP25" s="10">
        <f t="shared" si="59"/>
        <v>203112.58977447823</v>
      </c>
      <c r="JQ25" s="10">
        <f t="shared" si="59"/>
        <v>203112.58977447823</v>
      </c>
      <c r="JR25" s="10">
        <f t="shared" si="59"/>
        <v>203112.58977447823</v>
      </c>
      <c r="JS25" s="10">
        <f t="shared" si="59"/>
        <v>203112.58977447823</v>
      </c>
      <c r="JT25" s="10">
        <f t="shared" si="59"/>
        <v>203112.58977447823</v>
      </c>
      <c r="JU25" s="10">
        <f t="shared" si="59"/>
        <v>203112.58977447823</v>
      </c>
      <c r="JV25" s="10">
        <f t="shared" si="59"/>
        <v>203112.58977447823</v>
      </c>
      <c r="JW25" s="10">
        <f t="shared" si="59"/>
        <v>203112.58977447823</v>
      </c>
      <c r="JX25" s="10">
        <f t="shared" si="59"/>
        <v>203112.58977447823</v>
      </c>
      <c r="JY25" s="10">
        <f t="shared" si="59"/>
        <v>203112.58977447823</v>
      </c>
      <c r="JZ25" s="10">
        <f t="shared" si="59"/>
        <v>203112.58977447823</v>
      </c>
      <c r="KA25" s="10">
        <f t="shared" si="59"/>
        <v>203112.58977447823</v>
      </c>
      <c r="KB25" s="10">
        <f t="shared" si="59"/>
        <v>203112.58977447823</v>
      </c>
      <c r="KC25" s="10">
        <f t="shared" si="59"/>
        <v>203112.58977447823</v>
      </c>
      <c r="KD25" s="10">
        <f t="shared" si="59"/>
        <v>203112.58977447823</v>
      </c>
      <c r="KE25" s="10">
        <f t="shared" si="59"/>
        <v>203112.58977447823</v>
      </c>
      <c r="KF25" s="10">
        <f t="shared" si="59"/>
        <v>203112.58977447823</v>
      </c>
      <c r="KG25" s="10">
        <f t="shared" si="59"/>
        <v>203112.58977447823</v>
      </c>
      <c r="KH25" s="10">
        <f t="shared" si="59"/>
        <v>203112.58977447823</v>
      </c>
      <c r="KI25" s="10">
        <f t="shared" si="59"/>
        <v>203112.58977447823</v>
      </c>
      <c r="KJ25" s="10">
        <f t="shared" si="59"/>
        <v>203112.58977447823</v>
      </c>
      <c r="KK25" s="10">
        <f t="shared" si="59"/>
        <v>203112.58977447823</v>
      </c>
      <c r="KL25" s="10">
        <f t="shared" si="59"/>
        <v>203112.58977447823</v>
      </c>
      <c r="KM25" s="10">
        <f t="shared" si="59"/>
        <v>203112.58977447823</v>
      </c>
      <c r="KN25" s="10">
        <f t="shared" si="59"/>
        <v>203112.58977447823</v>
      </c>
      <c r="KO25" s="10">
        <f t="shared" si="59"/>
        <v>203112.58977447823</v>
      </c>
      <c r="KP25" s="10">
        <f t="shared" si="59"/>
        <v>203112.58977447823</v>
      </c>
      <c r="KQ25" s="10">
        <f t="shared" si="59"/>
        <v>203112.58977447823</v>
      </c>
      <c r="KR25" s="10">
        <f t="shared" si="59"/>
        <v>203112.58977447823</v>
      </c>
      <c r="KS25" s="10">
        <f t="shared" si="59"/>
        <v>203112.58977447823</v>
      </c>
      <c r="KT25" s="10">
        <f t="shared" si="59"/>
        <v>203112.58977447823</v>
      </c>
      <c r="KU25" s="10">
        <f t="shared" si="59"/>
        <v>203112.58977447823</v>
      </c>
      <c r="KV25" s="10">
        <f t="shared" si="59"/>
        <v>203112.58977447823</v>
      </c>
      <c r="KW25" s="10">
        <f t="shared" si="59"/>
        <v>203112.58977447823</v>
      </c>
      <c r="KX25" s="10">
        <f t="shared" si="59"/>
        <v>203112.58977447823</v>
      </c>
      <c r="KY25" s="10">
        <f t="shared" si="59"/>
        <v>203112.58977447823</v>
      </c>
      <c r="KZ25" s="10">
        <f t="shared" si="59"/>
        <v>203112.58977447823</v>
      </c>
      <c r="LA25" s="10">
        <f t="shared" si="59"/>
        <v>203112.58977447823</v>
      </c>
      <c r="LB25" s="10">
        <f t="shared" si="59"/>
        <v>203112.58977447823</v>
      </c>
      <c r="LC25" s="10">
        <f t="shared" si="59"/>
        <v>203112.58977447823</v>
      </c>
      <c r="LD25" s="10">
        <f t="shared" si="59"/>
        <v>203112.58977447823</v>
      </c>
      <c r="LE25" s="10">
        <f t="shared" si="59"/>
        <v>203112.58977447823</v>
      </c>
      <c r="LF25" s="10">
        <f t="shared" si="59"/>
        <v>203112.58977447823</v>
      </c>
      <c r="LG25" s="10">
        <f t="shared" si="59"/>
        <v>203112.58977447823</v>
      </c>
      <c r="LH25" s="10">
        <f t="shared" si="59"/>
        <v>203112.58977447823</v>
      </c>
      <c r="LI25" s="10">
        <f t="shared" si="59"/>
        <v>203112.58977447823</v>
      </c>
      <c r="LJ25" s="10">
        <f t="shared" si="59"/>
        <v>203112.58977447823</v>
      </c>
      <c r="LK25" s="10">
        <f t="shared" si="59"/>
        <v>203112.58977447823</v>
      </c>
      <c r="LL25" s="10">
        <f t="shared" ref="LL25:NW25" si="60">SUM(LL22:LL24)</f>
        <v>203112.58977447823</v>
      </c>
      <c r="LM25" s="10">
        <f t="shared" si="60"/>
        <v>203112.58977447823</v>
      </c>
      <c r="LN25" s="10">
        <f t="shared" si="60"/>
        <v>203112.58977447823</v>
      </c>
      <c r="LO25" s="10">
        <f t="shared" si="60"/>
        <v>203112.58977447823</v>
      </c>
      <c r="LP25" s="10">
        <f t="shared" si="60"/>
        <v>203112.58977447823</v>
      </c>
      <c r="LQ25" s="10">
        <f t="shared" si="60"/>
        <v>203112.58977447823</v>
      </c>
      <c r="LR25" s="10">
        <f t="shared" si="60"/>
        <v>203112.58977447823</v>
      </c>
      <c r="LS25" s="10">
        <f t="shared" si="60"/>
        <v>203112.58977447823</v>
      </c>
      <c r="LT25" s="10">
        <f t="shared" si="60"/>
        <v>203112.58977447823</v>
      </c>
      <c r="LU25" s="10">
        <f t="shared" si="60"/>
        <v>203112.58977447823</v>
      </c>
      <c r="LV25" s="10">
        <f t="shared" si="60"/>
        <v>203112.58977447823</v>
      </c>
      <c r="LW25" s="10">
        <f t="shared" si="60"/>
        <v>203112.58977447823</v>
      </c>
      <c r="LX25" s="10">
        <f t="shared" si="60"/>
        <v>203112.58977447823</v>
      </c>
      <c r="LY25" s="10">
        <f t="shared" si="60"/>
        <v>203112.58977447823</v>
      </c>
      <c r="LZ25" s="10">
        <f t="shared" si="60"/>
        <v>203112.58977447823</v>
      </c>
      <c r="MA25" s="10">
        <f t="shared" si="60"/>
        <v>203112.58977447823</v>
      </c>
      <c r="MB25" s="10">
        <f t="shared" si="60"/>
        <v>203112.58977447823</v>
      </c>
      <c r="MC25" s="10">
        <f t="shared" si="60"/>
        <v>203112.58977447823</v>
      </c>
      <c r="MD25" s="10">
        <f t="shared" si="60"/>
        <v>203112.58977447823</v>
      </c>
      <c r="ME25" s="10">
        <f t="shared" si="60"/>
        <v>203112.58977447823</v>
      </c>
      <c r="MF25" s="10">
        <f t="shared" si="60"/>
        <v>203112.58977447823</v>
      </c>
      <c r="MG25" s="10">
        <f t="shared" si="60"/>
        <v>203112.58977447823</v>
      </c>
      <c r="MH25" s="10">
        <f t="shared" si="60"/>
        <v>203112.58977447823</v>
      </c>
      <c r="MI25" s="10">
        <f t="shared" si="60"/>
        <v>203112.58977447823</v>
      </c>
      <c r="MJ25" s="10">
        <f t="shared" si="60"/>
        <v>203112.58977447823</v>
      </c>
      <c r="MK25" s="10">
        <f t="shared" si="60"/>
        <v>203112.58977447823</v>
      </c>
      <c r="ML25" s="10">
        <f t="shared" si="60"/>
        <v>203112.58977447823</v>
      </c>
      <c r="MM25" s="10">
        <f t="shared" si="60"/>
        <v>203112.58977447823</v>
      </c>
      <c r="MN25" s="10">
        <f t="shared" si="60"/>
        <v>203112.58977447823</v>
      </c>
      <c r="MO25" s="10">
        <f t="shared" si="60"/>
        <v>203112.58977447823</v>
      </c>
      <c r="MP25" s="10">
        <f t="shared" si="60"/>
        <v>203112.58977447823</v>
      </c>
      <c r="MQ25" s="10">
        <f t="shared" si="60"/>
        <v>203112.58977447823</v>
      </c>
      <c r="MR25" s="10">
        <f t="shared" si="60"/>
        <v>203112.58977447823</v>
      </c>
      <c r="MS25" s="10">
        <f t="shared" si="60"/>
        <v>203112.58977447823</v>
      </c>
      <c r="MT25" s="10">
        <f t="shared" si="60"/>
        <v>203112.58977447823</v>
      </c>
      <c r="MU25" s="10">
        <f t="shared" si="60"/>
        <v>203112.58977447823</v>
      </c>
      <c r="MV25" s="10">
        <f t="shared" si="60"/>
        <v>203112.58977447823</v>
      </c>
      <c r="MW25" s="10">
        <f t="shared" si="60"/>
        <v>203112.58977447823</v>
      </c>
      <c r="MX25" s="10">
        <f t="shared" si="60"/>
        <v>203112.58977447823</v>
      </c>
      <c r="MY25" s="10">
        <f t="shared" si="60"/>
        <v>203112.58977447823</v>
      </c>
      <c r="MZ25" s="10">
        <f t="shared" si="60"/>
        <v>203112.58977447823</v>
      </c>
      <c r="NA25" s="10">
        <f t="shared" si="60"/>
        <v>203112.58977447823</v>
      </c>
      <c r="NB25" s="10">
        <f t="shared" si="60"/>
        <v>203112.58977447823</v>
      </c>
      <c r="NC25" s="10">
        <f t="shared" si="60"/>
        <v>203112.58977447823</v>
      </c>
      <c r="ND25" s="10">
        <f t="shared" si="60"/>
        <v>203112.58977447823</v>
      </c>
      <c r="NE25" s="10">
        <f t="shared" si="60"/>
        <v>203112.58977447823</v>
      </c>
      <c r="NF25" s="10">
        <f t="shared" si="60"/>
        <v>203112.58977447823</v>
      </c>
      <c r="NG25" s="10">
        <f t="shared" si="60"/>
        <v>203112.58977447823</v>
      </c>
      <c r="NH25" s="10">
        <f t="shared" si="60"/>
        <v>203112.58977447823</v>
      </c>
      <c r="NI25" s="10">
        <f t="shared" si="60"/>
        <v>203112.58977447823</v>
      </c>
      <c r="NJ25" s="10">
        <f t="shared" si="60"/>
        <v>203112.58977447823</v>
      </c>
      <c r="NK25" s="10">
        <f t="shared" si="60"/>
        <v>203112.58977447823</v>
      </c>
      <c r="NL25" s="10">
        <f t="shared" si="60"/>
        <v>203112.58977447823</v>
      </c>
      <c r="NM25" s="10">
        <f t="shared" si="60"/>
        <v>203112.58977447823</v>
      </c>
      <c r="NN25" s="10">
        <f t="shared" si="60"/>
        <v>203112.58977447823</v>
      </c>
      <c r="NO25" s="10">
        <f t="shared" si="60"/>
        <v>203112.58977447823</v>
      </c>
      <c r="NP25" s="10">
        <f t="shared" si="60"/>
        <v>203112.58977447823</v>
      </c>
      <c r="NQ25" s="10">
        <f t="shared" si="60"/>
        <v>203112.58977447823</v>
      </c>
      <c r="NR25" s="10">
        <f t="shared" si="60"/>
        <v>203112.58977447823</v>
      </c>
      <c r="NS25" s="10">
        <f t="shared" si="60"/>
        <v>203112.58977447823</v>
      </c>
      <c r="NT25" s="10">
        <f t="shared" si="60"/>
        <v>203112.58977447823</v>
      </c>
      <c r="NU25" s="10">
        <f t="shared" si="60"/>
        <v>203112.58977447823</v>
      </c>
      <c r="NV25" s="10">
        <f t="shared" si="60"/>
        <v>203112.58977447823</v>
      </c>
      <c r="NW25" s="10">
        <f t="shared" si="60"/>
        <v>203112.58977447823</v>
      </c>
      <c r="NX25" s="10">
        <f t="shared" ref="NX25:PG25" si="61">SUM(NX22:NX24)</f>
        <v>203112.58977447823</v>
      </c>
      <c r="NY25" s="10">
        <f t="shared" si="61"/>
        <v>203112.58977447823</v>
      </c>
      <c r="NZ25" s="10">
        <f t="shared" si="61"/>
        <v>203112.58977447823</v>
      </c>
      <c r="OA25" s="10">
        <f t="shared" si="61"/>
        <v>203112.58977447823</v>
      </c>
      <c r="OB25" s="10">
        <f t="shared" si="61"/>
        <v>203112.58977447823</v>
      </c>
      <c r="OC25" s="10">
        <f t="shared" si="61"/>
        <v>203112.58977447823</v>
      </c>
      <c r="OD25" s="10">
        <f t="shared" si="61"/>
        <v>203112.58977447823</v>
      </c>
      <c r="OE25" s="10">
        <f t="shared" si="61"/>
        <v>203112.58977447823</v>
      </c>
      <c r="OF25" s="10">
        <f t="shared" si="61"/>
        <v>203112.58977447823</v>
      </c>
      <c r="OG25" s="10">
        <f t="shared" si="61"/>
        <v>203112.58977447823</v>
      </c>
      <c r="OH25" s="10">
        <f t="shared" si="61"/>
        <v>203112.58977447823</v>
      </c>
      <c r="OI25" s="10">
        <f t="shared" si="61"/>
        <v>203112.58977447823</v>
      </c>
      <c r="OJ25" s="10">
        <f t="shared" si="61"/>
        <v>203112.58977447823</v>
      </c>
      <c r="OK25" s="10">
        <f t="shared" si="61"/>
        <v>203112.58977447823</v>
      </c>
      <c r="OL25" s="10">
        <f t="shared" si="61"/>
        <v>203112.58977447823</v>
      </c>
      <c r="OM25" s="10">
        <f t="shared" si="61"/>
        <v>203112.58977447823</v>
      </c>
      <c r="ON25" s="10">
        <f t="shared" si="61"/>
        <v>203112.58977447823</v>
      </c>
      <c r="OO25" s="10">
        <f t="shared" si="61"/>
        <v>203112.58977447823</v>
      </c>
      <c r="OP25" s="10">
        <f t="shared" si="61"/>
        <v>203112.58977447823</v>
      </c>
      <c r="OQ25" s="10">
        <f t="shared" si="61"/>
        <v>203112.58977447823</v>
      </c>
      <c r="OR25" s="10">
        <f t="shared" si="61"/>
        <v>203112.58977447823</v>
      </c>
      <c r="OS25" s="10">
        <f t="shared" si="61"/>
        <v>203112.58977447823</v>
      </c>
      <c r="OT25" s="10">
        <f t="shared" si="61"/>
        <v>203112.58977447823</v>
      </c>
      <c r="OU25" s="10">
        <f t="shared" si="61"/>
        <v>203112.58977447823</v>
      </c>
      <c r="OV25" s="10">
        <f t="shared" si="61"/>
        <v>203112.58977447823</v>
      </c>
      <c r="OW25" s="10">
        <f t="shared" si="61"/>
        <v>203112.58977447823</v>
      </c>
      <c r="OX25" s="10">
        <f t="shared" si="61"/>
        <v>203112.58977447823</v>
      </c>
      <c r="OY25" s="10">
        <f t="shared" si="61"/>
        <v>203112.58977447823</v>
      </c>
      <c r="OZ25" s="10">
        <f t="shared" si="61"/>
        <v>203112.58977447823</v>
      </c>
      <c r="PA25" s="10">
        <f t="shared" si="61"/>
        <v>203112.58977447823</v>
      </c>
      <c r="PB25" s="10">
        <f t="shared" si="61"/>
        <v>203112.58977447823</v>
      </c>
      <c r="PC25" s="10">
        <f t="shared" si="61"/>
        <v>203112.58977447823</v>
      </c>
      <c r="PD25" s="10">
        <f t="shared" si="61"/>
        <v>203112.58977447823</v>
      </c>
      <c r="PE25" s="10">
        <f t="shared" si="61"/>
        <v>203112.58977447823</v>
      </c>
      <c r="PF25" s="10">
        <f t="shared" si="61"/>
        <v>203112.58977447823</v>
      </c>
      <c r="PG25" s="10">
        <f t="shared" si="61"/>
        <v>203112.58977447823</v>
      </c>
    </row>
    <row r="26" spans="1:435" s="16" customFormat="1">
      <c r="A26" s="17"/>
      <c r="B26" s="15"/>
      <c r="C26" s="11"/>
      <c r="D26" s="10"/>
      <c r="E26" s="1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</row>
    <row r="27" spans="1:435" s="16" customFormat="1" ht="30">
      <c r="A27" s="17"/>
      <c r="B27" s="15" t="s">
        <v>548</v>
      </c>
      <c r="C27" s="11">
        <f t="shared" ref="C27" si="62">SUM(D27:PG27)</f>
        <v>332433410.5556075</v>
      </c>
      <c r="D27" s="10">
        <f t="shared" ref="D27:BO27" si="63">D20+D25</f>
        <v>345484.04203203064</v>
      </c>
      <c r="E27" s="10">
        <f t="shared" si="63"/>
        <v>367203.42161295097</v>
      </c>
      <c r="F27" s="10">
        <f t="shared" si="63"/>
        <v>383846.87690347357</v>
      </c>
      <c r="G27" s="10">
        <f t="shared" si="63"/>
        <v>400492.97347826685</v>
      </c>
      <c r="H27" s="10">
        <f t="shared" si="63"/>
        <v>417141.73860126024</v>
      </c>
      <c r="I27" s="10">
        <f t="shared" si="63"/>
        <v>433793.19982654712</v>
      </c>
      <c r="J27" s="10">
        <f t="shared" si="63"/>
        <v>450447.38500165119</v>
      </c>
      <c r="K27" s="10">
        <f t="shared" si="63"/>
        <v>467104.32227083412</v>
      </c>
      <c r="L27" s="10">
        <f t="shared" si="63"/>
        <v>483764.04007844359</v>
      </c>
      <c r="M27" s="10">
        <f t="shared" si="63"/>
        <v>500426.56717230286</v>
      </c>
      <c r="N27" s="10">
        <f t="shared" si="63"/>
        <v>517091.93260714313</v>
      </c>
      <c r="O27" s="10">
        <f t="shared" si="63"/>
        <v>533760.16574807791</v>
      </c>
      <c r="P27" s="10">
        <f t="shared" si="63"/>
        <v>507353.48648750305</v>
      </c>
      <c r="Q27" s="10">
        <f t="shared" si="63"/>
        <v>524027.54439513112</v>
      </c>
      <c r="R27" s="10">
        <f t="shared" si="63"/>
        <v>540704.56000188971</v>
      </c>
      <c r="S27" s="10">
        <f t="shared" si="63"/>
        <v>557384.56395004573</v>
      </c>
      <c r="T27" s="10">
        <f t="shared" si="63"/>
        <v>574067.58721028478</v>
      </c>
      <c r="U27" s="10">
        <f t="shared" si="63"/>
        <v>590753.66108545614</v>
      </c>
      <c r="V27" s="10">
        <f t="shared" si="63"/>
        <v>607442.81721436419</v>
      </c>
      <c r="W27" s="10">
        <f t="shared" si="63"/>
        <v>624135.08757560817</v>
      </c>
      <c r="X27" s="10">
        <f t="shared" si="63"/>
        <v>640830.50449147052</v>
      </c>
      <c r="Y27" s="10">
        <f t="shared" si="63"/>
        <v>657529.1006318545</v>
      </c>
      <c r="Z27" s="10">
        <f t="shared" si="63"/>
        <v>674230.90901827207</v>
      </c>
      <c r="AA27" s="10">
        <f t="shared" si="63"/>
        <v>690935.96302788192</v>
      </c>
      <c r="AB27" s="10">
        <f t="shared" si="63"/>
        <v>678162.44739912171</v>
      </c>
      <c r="AC27" s="10">
        <f t="shared" si="63"/>
        <v>694874.09422968607</v>
      </c>
      <c r="AD27" s="10">
        <f t="shared" si="63"/>
        <v>711589.08898996736</v>
      </c>
      <c r="AE27" s="10">
        <f t="shared" si="63"/>
        <v>728307.46652114263</v>
      </c>
      <c r="AF27" s="10">
        <f t="shared" si="63"/>
        <v>745029.26204101788</v>
      </c>
      <c r="AG27" s="10">
        <f t="shared" si="63"/>
        <v>761754.51114838803</v>
      </c>
      <c r="AH27" s="10">
        <f t="shared" si="63"/>
        <v>778483.24982745328</v>
      </c>
      <c r="AI27" s="10">
        <f t="shared" si="63"/>
        <v>795215.51445229189</v>
      </c>
      <c r="AJ27" s="10">
        <f t="shared" si="63"/>
        <v>811951.34179139184</v>
      </c>
      <c r="AK27" s="10">
        <f t="shared" si="63"/>
        <v>828690.76901224093</v>
      </c>
      <c r="AL27" s="10">
        <f t="shared" si="63"/>
        <v>845433.83368597738</v>
      </c>
      <c r="AM27" s="10">
        <f t="shared" si="63"/>
        <v>862180.57379210019</v>
      </c>
      <c r="AN27" s="10">
        <f t="shared" si="63"/>
        <v>809119.23425076599</v>
      </c>
      <c r="AO27" s="10">
        <f t="shared" si="63"/>
        <v>809119.23425076599</v>
      </c>
      <c r="AP27" s="10">
        <f t="shared" si="63"/>
        <v>809119.23425076599</v>
      </c>
      <c r="AQ27" s="10">
        <f t="shared" si="63"/>
        <v>809119.23425076599</v>
      </c>
      <c r="AR27" s="10">
        <f t="shared" si="63"/>
        <v>809119.23425076599</v>
      </c>
      <c r="AS27" s="10">
        <f t="shared" si="63"/>
        <v>809119.23425076599</v>
      </c>
      <c r="AT27" s="10">
        <f t="shared" si="63"/>
        <v>809119.23425076599</v>
      </c>
      <c r="AU27" s="10">
        <f t="shared" si="63"/>
        <v>809119.23425076599</v>
      </c>
      <c r="AV27" s="10">
        <f t="shared" si="63"/>
        <v>809119.23425076599</v>
      </c>
      <c r="AW27" s="10">
        <f t="shared" si="63"/>
        <v>809119.23425076599</v>
      </c>
      <c r="AX27" s="10">
        <f t="shared" si="63"/>
        <v>809119.23425076599</v>
      </c>
      <c r="AY27" s="10">
        <f t="shared" si="63"/>
        <v>809119.23425076599</v>
      </c>
      <c r="AZ27" s="10">
        <f t="shared" si="63"/>
        <v>809119.23425076599</v>
      </c>
      <c r="BA27" s="10">
        <f t="shared" si="63"/>
        <v>809119.23425076599</v>
      </c>
      <c r="BB27" s="10">
        <f t="shared" si="63"/>
        <v>809119.23425076599</v>
      </c>
      <c r="BC27" s="10">
        <f t="shared" si="63"/>
        <v>809119.23425076599</v>
      </c>
      <c r="BD27" s="10">
        <f t="shared" si="63"/>
        <v>809119.23425076599</v>
      </c>
      <c r="BE27" s="10">
        <f t="shared" si="63"/>
        <v>809119.23425076599</v>
      </c>
      <c r="BF27" s="10">
        <f t="shared" si="63"/>
        <v>809119.23425076599</v>
      </c>
      <c r="BG27" s="10">
        <f t="shared" si="63"/>
        <v>809119.23425076599</v>
      </c>
      <c r="BH27" s="10">
        <f t="shared" si="63"/>
        <v>809119.23425076599</v>
      </c>
      <c r="BI27" s="10">
        <f t="shared" si="63"/>
        <v>809119.23425076599</v>
      </c>
      <c r="BJ27" s="10">
        <f t="shared" si="63"/>
        <v>809119.23425076599</v>
      </c>
      <c r="BK27" s="10">
        <f t="shared" si="63"/>
        <v>809119.23425076599</v>
      </c>
      <c r="BL27" s="10">
        <f t="shared" si="63"/>
        <v>809119.23425076599</v>
      </c>
      <c r="BM27" s="10">
        <f t="shared" si="63"/>
        <v>809119.23425076599</v>
      </c>
      <c r="BN27" s="10">
        <f t="shared" si="63"/>
        <v>809119.23425076599</v>
      </c>
      <c r="BO27" s="10">
        <f t="shared" si="63"/>
        <v>809119.23425076599</v>
      </c>
      <c r="BP27" s="10">
        <f t="shared" ref="BP27:EA27" si="64">BP20+BP25</f>
        <v>809119.23425076599</v>
      </c>
      <c r="BQ27" s="10">
        <f t="shared" si="64"/>
        <v>809119.23425076599</v>
      </c>
      <c r="BR27" s="10">
        <f t="shared" si="64"/>
        <v>809119.23425076599</v>
      </c>
      <c r="BS27" s="10">
        <f t="shared" si="64"/>
        <v>809119.23425076599</v>
      </c>
      <c r="BT27" s="10">
        <f t="shared" si="64"/>
        <v>809119.23425076599</v>
      </c>
      <c r="BU27" s="10">
        <f t="shared" si="64"/>
        <v>809119.23425076599</v>
      </c>
      <c r="BV27" s="10">
        <f t="shared" si="64"/>
        <v>809119.23425076599</v>
      </c>
      <c r="BW27" s="10">
        <f t="shared" si="64"/>
        <v>809119.23425076599</v>
      </c>
      <c r="BX27" s="10">
        <f t="shared" si="64"/>
        <v>809119.23425076599</v>
      </c>
      <c r="BY27" s="10">
        <f t="shared" si="64"/>
        <v>809119.23425076599</v>
      </c>
      <c r="BZ27" s="10">
        <f t="shared" si="64"/>
        <v>809119.23425076599</v>
      </c>
      <c r="CA27" s="10">
        <f t="shared" si="64"/>
        <v>809119.23425076599</v>
      </c>
      <c r="CB27" s="10">
        <f t="shared" si="64"/>
        <v>809119.23425076599</v>
      </c>
      <c r="CC27" s="10">
        <f t="shared" si="64"/>
        <v>809119.23425076599</v>
      </c>
      <c r="CD27" s="10">
        <f t="shared" si="64"/>
        <v>809119.23425076599</v>
      </c>
      <c r="CE27" s="10">
        <f t="shared" si="64"/>
        <v>809119.23425076599</v>
      </c>
      <c r="CF27" s="10">
        <f t="shared" si="64"/>
        <v>809119.23425076599</v>
      </c>
      <c r="CG27" s="10">
        <f t="shared" si="64"/>
        <v>809119.23425076599</v>
      </c>
      <c r="CH27" s="10">
        <f t="shared" si="64"/>
        <v>809119.23425076599</v>
      </c>
      <c r="CI27" s="10">
        <f t="shared" si="64"/>
        <v>809119.23425076599</v>
      </c>
      <c r="CJ27" s="10">
        <f t="shared" si="64"/>
        <v>809119.23425076599</v>
      </c>
      <c r="CK27" s="10">
        <f t="shared" si="64"/>
        <v>809119.23425076599</v>
      </c>
      <c r="CL27" s="10">
        <f t="shared" si="64"/>
        <v>809119.23425076599</v>
      </c>
      <c r="CM27" s="10">
        <f t="shared" si="64"/>
        <v>809119.23425076599</v>
      </c>
      <c r="CN27" s="10">
        <f t="shared" si="64"/>
        <v>809119.23425076599</v>
      </c>
      <c r="CO27" s="10">
        <f t="shared" si="64"/>
        <v>809119.23425076599</v>
      </c>
      <c r="CP27" s="10">
        <f t="shared" si="64"/>
        <v>809119.23425076599</v>
      </c>
      <c r="CQ27" s="10">
        <f t="shared" si="64"/>
        <v>809119.23425076599</v>
      </c>
      <c r="CR27" s="10">
        <f t="shared" si="64"/>
        <v>809119.23425076599</v>
      </c>
      <c r="CS27" s="10">
        <f t="shared" si="64"/>
        <v>809119.23425076599</v>
      </c>
      <c r="CT27" s="10">
        <f t="shared" si="64"/>
        <v>809119.23425076599</v>
      </c>
      <c r="CU27" s="10">
        <f t="shared" si="64"/>
        <v>809119.23425076599</v>
      </c>
      <c r="CV27" s="10">
        <f t="shared" si="64"/>
        <v>809119.23425076599</v>
      </c>
      <c r="CW27" s="10">
        <f t="shared" si="64"/>
        <v>809119.23425076599</v>
      </c>
      <c r="CX27" s="10">
        <f t="shared" si="64"/>
        <v>809119.23425076599</v>
      </c>
      <c r="CY27" s="10">
        <f t="shared" si="64"/>
        <v>809119.23425076599</v>
      </c>
      <c r="CZ27" s="10">
        <f t="shared" si="64"/>
        <v>809119.23425076599</v>
      </c>
      <c r="DA27" s="10">
        <f t="shared" si="64"/>
        <v>809119.23425076599</v>
      </c>
      <c r="DB27" s="10">
        <f t="shared" si="64"/>
        <v>809119.23425076599</v>
      </c>
      <c r="DC27" s="10">
        <f t="shared" si="64"/>
        <v>809119.23425076599</v>
      </c>
      <c r="DD27" s="10">
        <f t="shared" si="64"/>
        <v>809119.23425076599</v>
      </c>
      <c r="DE27" s="10">
        <f t="shared" si="64"/>
        <v>809119.23425076599</v>
      </c>
      <c r="DF27" s="10">
        <f t="shared" si="64"/>
        <v>809119.23425076599</v>
      </c>
      <c r="DG27" s="10">
        <f t="shared" si="64"/>
        <v>809119.23425076599</v>
      </c>
      <c r="DH27" s="10">
        <f t="shared" si="64"/>
        <v>809119.23425076599</v>
      </c>
      <c r="DI27" s="10">
        <f t="shared" si="64"/>
        <v>809119.23425076599</v>
      </c>
      <c r="DJ27" s="10">
        <f t="shared" si="64"/>
        <v>809119.23425076599</v>
      </c>
      <c r="DK27" s="10">
        <f t="shared" si="64"/>
        <v>809119.23425076599</v>
      </c>
      <c r="DL27" s="10">
        <f t="shared" si="64"/>
        <v>809119.23425076599</v>
      </c>
      <c r="DM27" s="10">
        <f t="shared" si="64"/>
        <v>809119.23425076599</v>
      </c>
      <c r="DN27" s="10">
        <f t="shared" si="64"/>
        <v>809119.23425076599</v>
      </c>
      <c r="DO27" s="10">
        <f t="shared" si="64"/>
        <v>809119.23425076599</v>
      </c>
      <c r="DP27" s="10">
        <f t="shared" si="64"/>
        <v>809119.23425076599</v>
      </c>
      <c r="DQ27" s="10">
        <f t="shared" si="64"/>
        <v>809119.23425076599</v>
      </c>
      <c r="DR27" s="10">
        <f t="shared" si="64"/>
        <v>809119.23425076599</v>
      </c>
      <c r="DS27" s="10">
        <f t="shared" si="64"/>
        <v>809119.23425076599</v>
      </c>
      <c r="DT27" s="10">
        <f t="shared" si="64"/>
        <v>809119.23425076599</v>
      </c>
      <c r="DU27" s="10">
        <f t="shared" si="64"/>
        <v>809119.23425076599</v>
      </c>
      <c r="DV27" s="10">
        <f t="shared" si="64"/>
        <v>809119.23425076599</v>
      </c>
      <c r="DW27" s="10">
        <f t="shared" si="64"/>
        <v>809119.23425076599</v>
      </c>
      <c r="DX27" s="10">
        <f t="shared" si="64"/>
        <v>809119.23425076599</v>
      </c>
      <c r="DY27" s="10">
        <f t="shared" si="64"/>
        <v>809119.23425076599</v>
      </c>
      <c r="DZ27" s="10">
        <f t="shared" si="64"/>
        <v>809119.23425076599</v>
      </c>
      <c r="EA27" s="10">
        <f t="shared" si="64"/>
        <v>809119.23425076599</v>
      </c>
      <c r="EB27" s="10">
        <f t="shared" ref="EB27:GM27" si="65">EB20+EB25</f>
        <v>809119.23425076599</v>
      </c>
      <c r="EC27" s="10">
        <f t="shared" si="65"/>
        <v>809119.23425076599</v>
      </c>
      <c r="ED27" s="10">
        <f t="shared" si="65"/>
        <v>809119.23425076599</v>
      </c>
      <c r="EE27" s="10">
        <f t="shared" si="65"/>
        <v>809119.23425076599</v>
      </c>
      <c r="EF27" s="10">
        <f t="shared" si="65"/>
        <v>809119.23425076599</v>
      </c>
      <c r="EG27" s="10">
        <f t="shared" si="65"/>
        <v>809119.23425076599</v>
      </c>
      <c r="EH27" s="10">
        <f t="shared" si="65"/>
        <v>809119.23425076599</v>
      </c>
      <c r="EI27" s="10">
        <f t="shared" si="65"/>
        <v>809119.23425076599</v>
      </c>
      <c r="EJ27" s="10">
        <f t="shared" si="65"/>
        <v>809119.23425076599</v>
      </c>
      <c r="EK27" s="10">
        <f t="shared" si="65"/>
        <v>809119.23425076599</v>
      </c>
      <c r="EL27" s="10">
        <f t="shared" si="65"/>
        <v>809119.23425076599</v>
      </c>
      <c r="EM27" s="10">
        <f t="shared" si="65"/>
        <v>809119.23425076599</v>
      </c>
      <c r="EN27" s="10">
        <f t="shared" si="65"/>
        <v>809119.23425076599</v>
      </c>
      <c r="EO27" s="10">
        <f t="shared" si="65"/>
        <v>809119.23425076599</v>
      </c>
      <c r="EP27" s="10">
        <f t="shared" si="65"/>
        <v>809119.23425076599</v>
      </c>
      <c r="EQ27" s="10">
        <f t="shared" si="65"/>
        <v>809119.23425076599</v>
      </c>
      <c r="ER27" s="10">
        <f t="shared" si="65"/>
        <v>809119.23425076599</v>
      </c>
      <c r="ES27" s="10">
        <f t="shared" si="65"/>
        <v>809119.23425076599</v>
      </c>
      <c r="ET27" s="10">
        <f t="shared" si="65"/>
        <v>809119.23425076599</v>
      </c>
      <c r="EU27" s="10">
        <f t="shared" si="65"/>
        <v>809119.23425076599</v>
      </c>
      <c r="EV27" s="10">
        <f t="shared" si="65"/>
        <v>809119.23425076599</v>
      </c>
      <c r="EW27" s="10">
        <f t="shared" si="65"/>
        <v>809119.23425076599</v>
      </c>
      <c r="EX27" s="10">
        <f t="shared" si="65"/>
        <v>809119.23425076599</v>
      </c>
      <c r="EY27" s="10">
        <f t="shared" si="65"/>
        <v>809119.23425076599</v>
      </c>
      <c r="EZ27" s="10">
        <f t="shared" si="65"/>
        <v>809119.23425076599</v>
      </c>
      <c r="FA27" s="10">
        <f t="shared" si="65"/>
        <v>809119.23425076599</v>
      </c>
      <c r="FB27" s="10">
        <f t="shared" si="65"/>
        <v>809119.23425076599</v>
      </c>
      <c r="FC27" s="10">
        <f t="shared" si="65"/>
        <v>809119.23425076599</v>
      </c>
      <c r="FD27" s="10">
        <f t="shared" si="65"/>
        <v>809119.23425076599</v>
      </c>
      <c r="FE27" s="10">
        <f t="shared" si="65"/>
        <v>809119.23425076599</v>
      </c>
      <c r="FF27" s="10">
        <f t="shared" si="65"/>
        <v>809119.23425076599</v>
      </c>
      <c r="FG27" s="10">
        <f t="shared" si="65"/>
        <v>809119.23425076599</v>
      </c>
      <c r="FH27" s="10">
        <f t="shared" si="65"/>
        <v>809119.23425076599</v>
      </c>
      <c r="FI27" s="10">
        <f t="shared" si="65"/>
        <v>809119.23425076599</v>
      </c>
      <c r="FJ27" s="10">
        <f t="shared" si="65"/>
        <v>809119.23425076599</v>
      </c>
      <c r="FK27" s="10">
        <f t="shared" si="65"/>
        <v>809119.23425076599</v>
      </c>
      <c r="FL27" s="10">
        <f t="shared" si="65"/>
        <v>809119.23425076599</v>
      </c>
      <c r="FM27" s="10">
        <f t="shared" si="65"/>
        <v>809119.23425076599</v>
      </c>
      <c r="FN27" s="10">
        <f t="shared" si="65"/>
        <v>809119.23425076599</v>
      </c>
      <c r="FO27" s="10">
        <f t="shared" si="65"/>
        <v>809119.23425076599</v>
      </c>
      <c r="FP27" s="10">
        <f t="shared" si="65"/>
        <v>809119.23425076599</v>
      </c>
      <c r="FQ27" s="10">
        <f t="shared" si="65"/>
        <v>809119.23425076599</v>
      </c>
      <c r="FR27" s="10">
        <f t="shared" si="65"/>
        <v>809119.23425076599</v>
      </c>
      <c r="FS27" s="10">
        <f t="shared" si="65"/>
        <v>809119.23425076599</v>
      </c>
      <c r="FT27" s="10">
        <f t="shared" si="65"/>
        <v>809119.23425076599</v>
      </c>
      <c r="FU27" s="10">
        <f t="shared" si="65"/>
        <v>809119.23425076599</v>
      </c>
      <c r="FV27" s="10">
        <f t="shared" si="65"/>
        <v>809119.23425076599</v>
      </c>
      <c r="FW27" s="10">
        <f t="shared" si="65"/>
        <v>809119.23425076599</v>
      </c>
      <c r="FX27" s="10">
        <f t="shared" si="65"/>
        <v>809119.23425076599</v>
      </c>
      <c r="FY27" s="10">
        <f t="shared" si="65"/>
        <v>809119.23425076599</v>
      </c>
      <c r="FZ27" s="10">
        <f t="shared" si="65"/>
        <v>809119.23425076599</v>
      </c>
      <c r="GA27" s="10">
        <f t="shared" si="65"/>
        <v>809119.23425076599</v>
      </c>
      <c r="GB27" s="10">
        <f t="shared" si="65"/>
        <v>809119.23425076599</v>
      </c>
      <c r="GC27" s="10">
        <f t="shared" si="65"/>
        <v>809119.23425076599</v>
      </c>
      <c r="GD27" s="10">
        <f t="shared" si="65"/>
        <v>809119.23425076599</v>
      </c>
      <c r="GE27" s="10">
        <f t="shared" si="65"/>
        <v>809119.23425076599</v>
      </c>
      <c r="GF27" s="10">
        <f t="shared" si="65"/>
        <v>809119.23425076599</v>
      </c>
      <c r="GG27" s="10">
        <f t="shared" si="65"/>
        <v>809119.23425076599</v>
      </c>
      <c r="GH27" s="10">
        <f t="shared" si="65"/>
        <v>809119.23425076599</v>
      </c>
      <c r="GI27" s="10">
        <f t="shared" si="65"/>
        <v>809119.23425076599</v>
      </c>
      <c r="GJ27" s="10">
        <f t="shared" si="65"/>
        <v>809119.23425076599</v>
      </c>
      <c r="GK27" s="10">
        <f t="shared" si="65"/>
        <v>809119.23425076599</v>
      </c>
      <c r="GL27" s="10">
        <f t="shared" si="65"/>
        <v>809119.23425076599</v>
      </c>
      <c r="GM27" s="10">
        <f t="shared" si="65"/>
        <v>809119.23425076599</v>
      </c>
      <c r="GN27" s="10">
        <f t="shared" ref="GN27:IY27" si="66">GN20+GN25</f>
        <v>809119.23425076599</v>
      </c>
      <c r="GO27" s="10">
        <f t="shared" si="66"/>
        <v>809119.23425076599</v>
      </c>
      <c r="GP27" s="10">
        <f t="shared" si="66"/>
        <v>809119.23425076599</v>
      </c>
      <c r="GQ27" s="10">
        <f t="shared" si="66"/>
        <v>809119.23425076599</v>
      </c>
      <c r="GR27" s="10">
        <f t="shared" si="66"/>
        <v>809119.23425076599</v>
      </c>
      <c r="GS27" s="10">
        <f t="shared" si="66"/>
        <v>809119.23425076599</v>
      </c>
      <c r="GT27" s="10">
        <f t="shared" si="66"/>
        <v>809119.23425076599</v>
      </c>
      <c r="GU27" s="10">
        <f t="shared" si="66"/>
        <v>809119.23425076599</v>
      </c>
      <c r="GV27" s="10">
        <f t="shared" si="66"/>
        <v>809119.23425076599</v>
      </c>
      <c r="GW27" s="10">
        <f t="shared" si="66"/>
        <v>809119.23425076599</v>
      </c>
      <c r="GX27" s="10">
        <f t="shared" si="66"/>
        <v>809119.23425076599</v>
      </c>
      <c r="GY27" s="10">
        <f t="shared" si="66"/>
        <v>809119.23425076599</v>
      </c>
      <c r="GZ27" s="10">
        <f t="shared" si="66"/>
        <v>809119.23425076599</v>
      </c>
      <c r="HA27" s="10">
        <f t="shared" si="66"/>
        <v>809119.23425076599</v>
      </c>
      <c r="HB27" s="10">
        <f t="shared" si="66"/>
        <v>809119.23425076599</v>
      </c>
      <c r="HC27" s="10">
        <f t="shared" si="66"/>
        <v>809119.23425076599</v>
      </c>
      <c r="HD27" s="10">
        <f t="shared" si="66"/>
        <v>809119.23425076599</v>
      </c>
      <c r="HE27" s="10">
        <f t="shared" si="66"/>
        <v>809119.23425076599</v>
      </c>
      <c r="HF27" s="10">
        <f t="shared" si="66"/>
        <v>809119.23425076599</v>
      </c>
      <c r="HG27" s="10">
        <f t="shared" si="66"/>
        <v>809119.23425076599</v>
      </c>
      <c r="HH27" s="10">
        <f t="shared" si="66"/>
        <v>809119.23425076599</v>
      </c>
      <c r="HI27" s="10">
        <f t="shared" si="66"/>
        <v>809119.23425076599</v>
      </c>
      <c r="HJ27" s="10">
        <f t="shared" si="66"/>
        <v>809119.23425076599</v>
      </c>
      <c r="HK27" s="10">
        <f t="shared" si="66"/>
        <v>809119.23425076599</v>
      </c>
      <c r="HL27" s="10">
        <f t="shared" si="66"/>
        <v>809119.23425076599</v>
      </c>
      <c r="HM27" s="10">
        <f t="shared" si="66"/>
        <v>809119.23425076599</v>
      </c>
      <c r="HN27" s="10">
        <f t="shared" si="66"/>
        <v>809119.23425076599</v>
      </c>
      <c r="HO27" s="10">
        <f t="shared" si="66"/>
        <v>809119.23425076599</v>
      </c>
      <c r="HP27" s="10">
        <f t="shared" si="66"/>
        <v>809119.23425076599</v>
      </c>
      <c r="HQ27" s="10">
        <f t="shared" si="66"/>
        <v>809119.23425076599</v>
      </c>
      <c r="HR27" s="10">
        <f t="shared" si="66"/>
        <v>809119.23425076599</v>
      </c>
      <c r="HS27" s="10">
        <f t="shared" si="66"/>
        <v>809119.23425076599</v>
      </c>
      <c r="HT27" s="10">
        <f t="shared" si="66"/>
        <v>809119.23425076599</v>
      </c>
      <c r="HU27" s="10">
        <f t="shared" si="66"/>
        <v>809119.23425076599</v>
      </c>
      <c r="HV27" s="10">
        <f t="shared" si="66"/>
        <v>809119.23425076599</v>
      </c>
      <c r="HW27" s="10">
        <f t="shared" si="66"/>
        <v>809119.23425076599</v>
      </c>
      <c r="HX27" s="10">
        <f t="shared" si="66"/>
        <v>809119.23425076599</v>
      </c>
      <c r="HY27" s="10">
        <f t="shared" si="66"/>
        <v>809119.23425076599</v>
      </c>
      <c r="HZ27" s="10">
        <f t="shared" si="66"/>
        <v>809119.23425076599</v>
      </c>
      <c r="IA27" s="10">
        <f t="shared" si="66"/>
        <v>809119.23425076599</v>
      </c>
      <c r="IB27" s="10">
        <f t="shared" si="66"/>
        <v>809119.23425076599</v>
      </c>
      <c r="IC27" s="10">
        <f t="shared" si="66"/>
        <v>809119.23425076599</v>
      </c>
      <c r="ID27" s="10">
        <f t="shared" si="66"/>
        <v>809119.23425076599</v>
      </c>
      <c r="IE27" s="10">
        <f t="shared" si="66"/>
        <v>809119.23425076599</v>
      </c>
      <c r="IF27" s="10">
        <f t="shared" si="66"/>
        <v>809119.23425076599</v>
      </c>
      <c r="IG27" s="10">
        <f t="shared" si="66"/>
        <v>809119.23425076599</v>
      </c>
      <c r="IH27" s="10">
        <f t="shared" si="66"/>
        <v>809119.23425076599</v>
      </c>
      <c r="II27" s="10">
        <f t="shared" si="66"/>
        <v>809119.23425076599</v>
      </c>
      <c r="IJ27" s="10">
        <f t="shared" si="66"/>
        <v>809119.23425076599</v>
      </c>
      <c r="IK27" s="10">
        <f t="shared" si="66"/>
        <v>809119.23425076599</v>
      </c>
      <c r="IL27" s="10">
        <f t="shared" si="66"/>
        <v>809119.23425076599</v>
      </c>
      <c r="IM27" s="10">
        <f t="shared" si="66"/>
        <v>809119.23425076599</v>
      </c>
      <c r="IN27" s="10">
        <f t="shared" si="66"/>
        <v>809119.23425076599</v>
      </c>
      <c r="IO27" s="10">
        <f t="shared" si="66"/>
        <v>809119.23425076599</v>
      </c>
      <c r="IP27" s="10">
        <f t="shared" si="66"/>
        <v>809119.23425076599</v>
      </c>
      <c r="IQ27" s="10">
        <f t="shared" si="66"/>
        <v>809119.23425076599</v>
      </c>
      <c r="IR27" s="10">
        <f t="shared" si="66"/>
        <v>809119.23425076599</v>
      </c>
      <c r="IS27" s="10">
        <f t="shared" si="66"/>
        <v>809119.23425076599</v>
      </c>
      <c r="IT27" s="10">
        <f t="shared" si="66"/>
        <v>809119.23425076599</v>
      </c>
      <c r="IU27" s="10">
        <f t="shared" si="66"/>
        <v>809119.23425076599</v>
      </c>
      <c r="IV27" s="10">
        <f t="shared" si="66"/>
        <v>809119.23425076599</v>
      </c>
      <c r="IW27" s="10">
        <f t="shared" si="66"/>
        <v>809119.23425076599</v>
      </c>
      <c r="IX27" s="10">
        <f t="shared" si="66"/>
        <v>809119.23425076599</v>
      </c>
      <c r="IY27" s="10">
        <f t="shared" si="66"/>
        <v>809119.23425076599</v>
      </c>
      <c r="IZ27" s="10">
        <f t="shared" ref="IZ27:LK27" si="67">IZ20+IZ25</f>
        <v>809119.23425076599</v>
      </c>
      <c r="JA27" s="10">
        <f t="shared" si="67"/>
        <v>809119.23425076599</v>
      </c>
      <c r="JB27" s="10">
        <f t="shared" si="67"/>
        <v>809119.23425076599</v>
      </c>
      <c r="JC27" s="10">
        <f t="shared" si="67"/>
        <v>809119.23425076599</v>
      </c>
      <c r="JD27" s="10">
        <f t="shared" si="67"/>
        <v>809119.23425076599</v>
      </c>
      <c r="JE27" s="10">
        <f t="shared" si="67"/>
        <v>809119.23425076599</v>
      </c>
      <c r="JF27" s="10">
        <f t="shared" si="67"/>
        <v>809119.23425076599</v>
      </c>
      <c r="JG27" s="10">
        <f t="shared" si="67"/>
        <v>809119.23425076599</v>
      </c>
      <c r="JH27" s="10">
        <f t="shared" si="67"/>
        <v>809119.23425076599</v>
      </c>
      <c r="JI27" s="10">
        <f t="shared" si="67"/>
        <v>809119.23425076599</v>
      </c>
      <c r="JJ27" s="10">
        <f t="shared" si="67"/>
        <v>809119.23425076599</v>
      </c>
      <c r="JK27" s="10">
        <f t="shared" si="67"/>
        <v>809119.23425076599</v>
      </c>
      <c r="JL27" s="10">
        <f t="shared" si="67"/>
        <v>809119.23425076599</v>
      </c>
      <c r="JM27" s="10">
        <f t="shared" si="67"/>
        <v>809119.23425076599</v>
      </c>
      <c r="JN27" s="10">
        <f t="shared" si="67"/>
        <v>809119.23425076599</v>
      </c>
      <c r="JO27" s="10">
        <f t="shared" si="67"/>
        <v>809119.23425076599</v>
      </c>
      <c r="JP27" s="10">
        <f t="shared" si="67"/>
        <v>809119.23425076599</v>
      </c>
      <c r="JQ27" s="10">
        <f t="shared" si="67"/>
        <v>809119.23425076599</v>
      </c>
      <c r="JR27" s="10">
        <f t="shared" si="67"/>
        <v>809119.23425076599</v>
      </c>
      <c r="JS27" s="10">
        <f t="shared" si="67"/>
        <v>809119.23425076599</v>
      </c>
      <c r="JT27" s="10">
        <f t="shared" si="67"/>
        <v>809119.23425076599</v>
      </c>
      <c r="JU27" s="10">
        <f t="shared" si="67"/>
        <v>809119.23425076599</v>
      </c>
      <c r="JV27" s="10">
        <f t="shared" si="67"/>
        <v>809119.23425076599</v>
      </c>
      <c r="JW27" s="10">
        <f t="shared" si="67"/>
        <v>809119.23425076599</v>
      </c>
      <c r="JX27" s="10">
        <f t="shared" si="67"/>
        <v>809119.23425076599</v>
      </c>
      <c r="JY27" s="10">
        <f t="shared" si="67"/>
        <v>809119.23425076599</v>
      </c>
      <c r="JZ27" s="10">
        <f t="shared" si="67"/>
        <v>809119.23425076599</v>
      </c>
      <c r="KA27" s="10">
        <f t="shared" si="67"/>
        <v>809119.23425076599</v>
      </c>
      <c r="KB27" s="10">
        <f t="shared" si="67"/>
        <v>809119.23425076599</v>
      </c>
      <c r="KC27" s="10">
        <f t="shared" si="67"/>
        <v>809119.23425076599</v>
      </c>
      <c r="KD27" s="10">
        <f t="shared" si="67"/>
        <v>809119.23425076599</v>
      </c>
      <c r="KE27" s="10">
        <f t="shared" si="67"/>
        <v>809119.23425076599</v>
      </c>
      <c r="KF27" s="10">
        <f t="shared" si="67"/>
        <v>809119.23425076599</v>
      </c>
      <c r="KG27" s="10">
        <f t="shared" si="67"/>
        <v>809119.23425076599</v>
      </c>
      <c r="KH27" s="10">
        <f t="shared" si="67"/>
        <v>809119.23425076599</v>
      </c>
      <c r="KI27" s="10">
        <f t="shared" si="67"/>
        <v>809119.23425076599</v>
      </c>
      <c r="KJ27" s="10">
        <f t="shared" si="67"/>
        <v>809119.23425076599</v>
      </c>
      <c r="KK27" s="10">
        <f t="shared" si="67"/>
        <v>809119.23425076599</v>
      </c>
      <c r="KL27" s="10">
        <f t="shared" si="67"/>
        <v>809119.23425076599</v>
      </c>
      <c r="KM27" s="10">
        <f t="shared" si="67"/>
        <v>809119.23425076599</v>
      </c>
      <c r="KN27" s="10">
        <f t="shared" si="67"/>
        <v>809119.23425076599</v>
      </c>
      <c r="KO27" s="10">
        <f t="shared" si="67"/>
        <v>809119.23425076599</v>
      </c>
      <c r="KP27" s="10">
        <f t="shared" si="67"/>
        <v>809119.23425076599</v>
      </c>
      <c r="KQ27" s="10">
        <f t="shared" si="67"/>
        <v>809119.23425076599</v>
      </c>
      <c r="KR27" s="10">
        <f t="shared" si="67"/>
        <v>809119.23425076599</v>
      </c>
      <c r="KS27" s="10">
        <f t="shared" si="67"/>
        <v>809119.23425076599</v>
      </c>
      <c r="KT27" s="10">
        <f t="shared" si="67"/>
        <v>809119.23425076599</v>
      </c>
      <c r="KU27" s="10">
        <f t="shared" si="67"/>
        <v>809119.23425076599</v>
      </c>
      <c r="KV27" s="10">
        <f t="shared" si="67"/>
        <v>809119.23425076599</v>
      </c>
      <c r="KW27" s="10">
        <f t="shared" si="67"/>
        <v>809119.23425076599</v>
      </c>
      <c r="KX27" s="10">
        <f t="shared" si="67"/>
        <v>809119.23425076599</v>
      </c>
      <c r="KY27" s="10">
        <f t="shared" si="67"/>
        <v>809119.23425076599</v>
      </c>
      <c r="KZ27" s="10">
        <f t="shared" si="67"/>
        <v>809119.23425076599</v>
      </c>
      <c r="LA27" s="10">
        <f t="shared" si="67"/>
        <v>809119.23425076599</v>
      </c>
      <c r="LB27" s="10">
        <f t="shared" si="67"/>
        <v>809119.23425076599</v>
      </c>
      <c r="LC27" s="10">
        <f t="shared" si="67"/>
        <v>809119.23425076599</v>
      </c>
      <c r="LD27" s="10">
        <f t="shared" si="67"/>
        <v>809119.23425076599</v>
      </c>
      <c r="LE27" s="10">
        <f t="shared" si="67"/>
        <v>809119.23425076599</v>
      </c>
      <c r="LF27" s="10">
        <f t="shared" si="67"/>
        <v>809119.23425076599</v>
      </c>
      <c r="LG27" s="10">
        <f t="shared" si="67"/>
        <v>809119.23425076599</v>
      </c>
      <c r="LH27" s="10">
        <f t="shared" si="67"/>
        <v>809119.23425076599</v>
      </c>
      <c r="LI27" s="10">
        <f t="shared" si="67"/>
        <v>809119.23425076599</v>
      </c>
      <c r="LJ27" s="10">
        <f t="shared" si="67"/>
        <v>809119.23425076599</v>
      </c>
      <c r="LK27" s="10">
        <f t="shared" si="67"/>
        <v>809119.23425076599</v>
      </c>
      <c r="LL27" s="10">
        <f t="shared" ref="LL27:NW27" si="68">LL20+LL25</f>
        <v>809119.23425076599</v>
      </c>
      <c r="LM27" s="10">
        <f t="shared" si="68"/>
        <v>809119.23425076599</v>
      </c>
      <c r="LN27" s="10">
        <f t="shared" si="68"/>
        <v>809119.23425076599</v>
      </c>
      <c r="LO27" s="10">
        <f t="shared" si="68"/>
        <v>809119.23425076599</v>
      </c>
      <c r="LP27" s="10">
        <f t="shared" si="68"/>
        <v>809119.23425076599</v>
      </c>
      <c r="LQ27" s="10">
        <f t="shared" si="68"/>
        <v>809119.23425076599</v>
      </c>
      <c r="LR27" s="10">
        <f t="shared" si="68"/>
        <v>809119.23425076599</v>
      </c>
      <c r="LS27" s="10">
        <f t="shared" si="68"/>
        <v>809119.23425076599</v>
      </c>
      <c r="LT27" s="10">
        <f t="shared" si="68"/>
        <v>809119.23425076599</v>
      </c>
      <c r="LU27" s="10">
        <f t="shared" si="68"/>
        <v>809119.23425076599</v>
      </c>
      <c r="LV27" s="10">
        <f t="shared" si="68"/>
        <v>809119.23425076599</v>
      </c>
      <c r="LW27" s="10">
        <f t="shared" si="68"/>
        <v>809119.23425076599</v>
      </c>
      <c r="LX27" s="10">
        <f t="shared" si="68"/>
        <v>809119.23425076599</v>
      </c>
      <c r="LY27" s="10">
        <f t="shared" si="68"/>
        <v>809119.23425076599</v>
      </c>
      <c r="LZ27" s="10">
        <f t="shared" si="68"/>
        <v>809119.23425076599</v>
      </c>
      <c r="MA27" s="10">
        <f t="shared" si="68"/>
        <v>809119.23425076599</v>
      </c>
      <c r="MB27" s="10">
        <f t="shared" si="68"/>
        <v>809119.23425076599</v>
      </c>
      <c r="MC27" s="10">
        <f t="shared" si="68"/>
        <v>809119.23425076599</v>
      </c>
      <c r="MD27" s="10">
        <f t="shared" si="68"/>
        <v>809119.23425076599</v>
      </c>
      <c r="ME27" s="10">
        <f t="shared" si="68"/>
        <v>809119.23425076599</v>
      </c>
      <c r="MF27" s="10">
        <f t="shared" si="68"/>
        <v>809119.23425076599</v>
      </c>
      <c r="MG27" s="10">
        <f t="shared" si="68"/>
        <v>809119.23425076599</v>
      </c>
      <c r="MH27" s="10">
        <f t="shared" si="68"/>
        <v>809119.23425076599</v>
      </c>
      <c r="MI27" s="10">
        <f t="shared" si="68"/>
        <v>809119.23425076599</v>
      </c>
      <c r="MJ27" s="10">
        <f t="shared" si="68"/>
        <v>809119.23425076599</v>
      </c>
      <c r="MK27" s="10">
        <f t="shared" si="68"/>
        <v>809119.23425076599</v>
      </c>
      <c r="ML27" s="10">
        <f t="shared" si="68"/>
        <v>809119.23425076599</v>
      </c>
      <c r="MM27" s="10">
        <f t="shared" si="68"/>
        <v>809119.23425076599</v>
      </c>
      <c r="MN27" s="10">
        <f t="shared" si="68"/>
        <v>809119.23425076599</v>
      </c>
      <c r="MO27" s="10">
        <f t="shared" si="68"/>
        <v>809119.23425076599</v>
      </c>
      <c r="MP27" s="10">
        <f t="shared" si="68"/>
        <v>809119.23425076599</v>
      </c>
      <c r="MQ27" s="10">
        <f t="shared" si="68"/>
        <v>809119.23425076599</v>
      </c>
      <c r="MR27" s="10">
        <f t="shared" si="68"/>
        <v>809119.23425076599</v>
      </c>
      <c r="MS27" s="10">
        <f t="shared" si="68"/>
        <v>809119.23425076599</v>
      </c>
      <c r="MT27" s="10">
        <f t="shared" si="68"/>
        <v>809119.23425076599</v>
      </c>
      <c r="MU27" s="10">
        <f t="shared" si="68"/>
        <v>809119.23425076599</v>
      </c>
      <c r="MV27" s="10">
        <f t="shared" si="68"/>
        <v>809119.23425076599</v>
      </c>
      <c r="MW27" s="10">
        <f t="shared" si="68"/>
        <v>809119.23425076599</v>
      </c>
      <c r="MX27" s="10">
        <f t="shared" si="68"/>
        <v>809119.23425076599</v>
      </c>
      <c r="MY27" s="10">
        <f t="shared" si="68"/>
        <v>809119.23425076599</v>
      </c>
      <c r="MZ27" s="10">
        <f t="shared" si="68"/>
        <v>809119.23425076599</v>
      </c>
      <c r="NA27" s="10">
        <f t="shared" si="68"/>
        <v>809119.23425076599</v>
      </c>
      <c r="NB27" s="10">
        <f t="shared" si="68"/>
        <v>809119.23425076599</v>
      </c>
      <c r="NC27" s="10">
        <f t="shared" si="68"/>
        <v>809119.23425076599</v>
      </c>
      <c r="ND27" s="10">
        <f t="shared" si="68"/>
        <v>809119.23425076599</v>
      </c>
      <c r="NE27" s="10">
        <f t="shared" si="68"/>
        <v>809119.23425076599</v>
      </c>
      <c r="NF27" s="10">
        <f t="shared" si="68"/>
        <v>809119.23425076599</v>
      </c>
      <c r="NG27" s="10">
        <f t="shared" si="68"/>
        <v>809119.23425076599</v>
      </c>
      <c r="NH27" s="10">
        <f t="shared" si="68"/>
        <v>809119.23425076599</v>
      </c>
      <c r="NI27" s="10">
        <f t="shared" si="68"/>
        <v>809119.23425076599</v>
      </c>
      <c r="NJ27" s="10">
        <f t="shared" si="68"/>
        <v>809119.23425076599</v>
      </c>
      <c r="NK27" s="10">
        <f t="shared" si="68"/>
        <v>809119.23425076599</v>
      </c>
      <c r="NL27" s="10">
        <f t="shared" si="68"/>
        <v>809119.23425076599</v>
      </c>
      <c r="NM27" s="10">
        <f t="shared" si="68"/>
        <v>809119.23425076599</v>
      </c>
      <c r="NN27" s="10">
        <f t="shared" si="68"/>
        <v>809119.23425076599</v>
      </c>
      <c r="NO27" s="10">
        <f t="shared" si="68"/>
        <v>809119.23425076599</v>
      </c>
      <c r="NP27" s="10">
        <f t="shared" si="68"/>
        <v>809119.23425076599</v>
      </c>
      <c r="NQ27" s="10">
        <f t="shared" si="68"/>
        <v>809119.23425076599</v>
      </c>
      <c r="NR27" s="10">
        <f t="shared" si="68"/>
        <v>809119.23425076599</v>
      </c>
      <c r="NS27" s="10">
        <f t="shared" si="68"/>
        <v>809119.23425076599</v>
      </c>
      <c r="NT27" s="10">
        <f t="shared" si="68"/>
        <v>809119.23425076599</v>
      </c>
      <c r="NU27" s="10">
        <f t="shared" si="68"/>
        <v>809119.23425076599</v>
      </c>
      <c r="NV27" s="10">
        <f t="shared" si="68"/>
        <v>809119.23425076599</v>
      </c>
      <c r="NW27" s="10">
        <f t="shared" si="68"/>
        <v>809119.23425076599</v>
      </c>
      <c r="NX27" s="10">
        <f t="shared" ref="NX27:PG27" si="69">NX20+NX25</f>
        <v>809119.23425076599</v>
      </c>
      <c r="NY27" s="10">
        <f t="shared" si="69"/>
        <v>809119.23425076599</v>
      </c>
      <c r="NZ27" s="10">
        <f t="shared" si="69"/>
        <v>809119.23425076599</v>
      </c>
      <c r="OA27" s="10">
        <f t="shared" si="69"/>
        <v>809119.23425076599</v>
      </c>
      <c r="OB27" s="10">
        <f t="shared" si="69"/>
        <v>809119.23425076599</v>
      </c>
      <c r="OC27" s="10">
        <f t="shared" si="69"/>
        <v>809119.23425076599</v>
      </c>
      <c r="OD27" s="10">
        <f t="shared" si="69"/>
        <v>809119.23425076599</v>
      </c>
      <c r="OE27" s="10">
        <f t="shared" si="69"/>
        <v>809119.23425076599</v>
      </c>
      <c r="OF27" s="10">
        <f t="shared" si="69"/>
        <v>809119.23425076599</v>
      </c>
      <c r="OG27" s="10">
        <f t="shared" si="69"/>
        <v>809119.23425076599</v>
      </c>
      <c r="OH27" s="10">
        <f t="shared" si="69"/>
        <v>809119.23425076599</v>
      </c>
      <c r="OI27" s="10">
        <f t="shared" si="69"/>
        <v>809119.23425076599</v>
      </c>
      <c r="OJ27" s="10">
        <f t="shared" si="69"/>
        <v>809119.23425076599</v>
      </c>
      <c r="OK27" s="10">
        <f t="shared" si="69"/>
        <v>809119.23425076599</v>
      </c>
      <c r="OL27" s="10">
        <f t="shared" si="69"/>
        <v>809119.23425076599</v>
      </c>
      <c r="OM27" s="10">
        <f t="shared" si="69"/>
        <v>809119.23425076599</v>
      </c>
      <c r="ON27" s="10">
        <f t="shared" si="69"/>
        <v>809119.23425076599</v>
      </c>
      <c r="OO27" s="10">
        <f t="shared" si="69"/>
        <v>809119.23425076599</v>
      </c>
      <c r="OP27" s="10">
        <f t="shared" si="69"/>
        <v>809119.23425076599</v>
      </c>
      <c r="OQ27" s="10">
        <f t="shared" si="69"/>
        <v>809119.23425076599</v>
      </c>
      <c r="OR27" s="10">
        <f t="shared" si="69"/>
        <v>809119.23425076599</v>
      </c>
      <c r="OS27" s="10">
        <f t="shared" si="69"/>
        <v>809119.23425076599</v>
      </c>
      <c r="OT27" s="10">
        <f t="shared" si="69"/>
        <v>809119.23425076599</v>
      </c>
      <c r="OU27" s="10">
        <f t="shared" si="69"/>
        <v>809119.23425076599</v>
      </c>
      <c r="OV27" s="10">
        <f t="shared" si="69"/>
        <v>809119.23425076599</v>
      </c>
      <c r="OW27" s="10">
        <f t="shared" si="69"/>
        <v>809119.23425076599</v>
      </c>
      <c r="OX27" s="10">
        <f t="shared" si="69"/>
        <v>809119.23425076599</v>
      </c>
      <c r="OY27" s="10">
        <f t="shared" si="69"/>
        <v>809119.23425076599</v>
      </c>
      <c r="OZ27" s="10">
        <f t="shared" si="69"/>
        <v>809119.23425076599</v>
      </c>
      <c r="PA27" s="10">
        <f t="shared" si="69"/>
        <v>809119.23425076599</v>
      </c>
      <c r="PB27" s="10">
        <f t="shared" si="69"/>
        <v>809119.23425076599</v>
      </c>
      <c r="PC27" s="10">
        <f t="shared" si="69"/>
        <v>809119.23425076599</v>
      </c>
      <c r="PD27" s="10">
        <f t="shared" si="69"/>
        <v>809119.23425076599</v>
      </c>
      <c r="PE27" s="10">
        <f t="shared" si="69"/>
        <v>809119.23425076599</v>
      </c>
      <c r="PF27" s="10">
        <f t="shared" si="69"/>
        <v>809119.23425076599</v>
      </c>
      <c r="PG27" s="10">
        <f t="shared" si="69"/>
        <v>809119.23425076599</v>
      </c>
    </row>
    <row r="28" spans="1:435" s="16" customFormat="1">
      <c r="A28" s="17"/>
      <c r="B28" s="15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</row>
    <row r="29" spans="1:435">
      <c r="A29" s="37"/>
      <c r="B29" s="14" t="s">
        <v>257</v>
      </c>
      <c r="C29" s="11">
        <f>SUM(D29:PG29)</f>
        <v>50916879.768895492</v>
      </c>
      <c r="D29" s="13">
        <v>317099.77178329672</v>
      </c>
      <c r="E29" s="13">
        <v>311408.26601464517</v>
      </c>
      <c r="F29" s="13">
        <v>305716.76024599362</v>
      </c>
      <c r="G29" s="13">
        <v>300025.25447734207</v>
      </c>
      <c r="H29" s="13">
        <v>294333.74870869052</v>
      </c>
      <c r="I29" s="13">
        <v>288642.24294003897</v>
      </c>
      <c r="J29" s="13">
        <v>282950.73717138742</v>
      </c>
      <c r="K29" s="13">
        <v>277259.23140273587</v>
      </c>
      <c r="L29" s="13">
        <v>271567.72563408432</v>
      </c>
      <c r="M29" s="13">
        <v>265876.21986543277</v>
      </c>
      <c r="N29" s="13">
        <v>260184.71409678124</v>
      </c>
      <c r="O29" s="13">
        <v>254493.20832812972</v>
      </c>
      <c r="P29" s="13">
        <v>248801.7025594782</v>
      </c>
      <c r="Q29" s="13">
        <v>243110.19679082668</v>
      </c>
      <c r="R29" s="13">
        <v>237418.69102217516</v>
      </c>
      <c r="S29" s="13">
        <v>231727.18525352364</v>
      </c>
      <c r="T29" s="13">
        <v>226035.67948487212</v>
      </c>
      <c r="U29" s="13">
        <v>220344.1737162206</v>
      </c>
      <c r="V29" s="13">
        <v>214652.66794756908</v>
      </c>
      <c r="W29" s="13">
        <v>208961.16217891756</v>
      </c>
      <c r="X29" s="13">
        <v>203269.65641026603</v>
      </c>
      <c r="Y29" s="13">
        <v>197578.15064161451</v>
      </c>
      <c r="Z29" s="13">
        <v>191886.64487296299</v>
      </c>
      <c r="AA29" s="13">
        <v>186195.13910431147</v>
      </c>
      <c r="AB29" s="13">
        <v>180503.63333565995</v>
      </c>
      <c r="AC29" s="13">
        <v>174812.12756700843</v>
      </c>
      <c r="AD29" s="13">
        <v>169120.62179835691</v>
      </c>
      <c r="AE29" s="13">
        <v>163429.11602970539</v>
      </c>
      <c r="AF29" s="13">
        <v>157737.61026105387</v>
      </c>
      <c r="AG29" s="13">
        <v>152046.10449240234</v>
      </c>
      <c r="AH29" s="13">
        <v>146354.59872375082</v>
      </c>
      <c r="AI29" s="13">
        <v>140663.0929550993</v>
      </c>
      <c r="AJ29" s="13">
        <v>134971.58718644778</v>
      </c>
      <c r="AK29" s="13">
        <v>129280.08141779625</v>
      </c>
      <c r="AL29" s="13">
        <v>123588.57564914471</v>
      </c>
      <c r="AM29" s="13">
        <v>117897.06988049317</v>
      </c>
      <c r="AN29" s="13">
        <v>112205.56411184161</v>
      </c>
      <c r="AO29" s="13">
        <v>112205.56411184161</v>
      </c>
      <c r="AP29" s="13">
        <v>112205.56411184161</v>
      </c>
      <c r="AQ29" s="13">
        <v>112205.56411184161</v>
      </c>
      <c r="AR29" s="13">
        <v>112205.56411184161</v>
      </c>
      <c r="AS29" s="13">
        <v>112205.56411184161</v>
      </c>
      <c r="AT29" s="13">
        <v>112205.56411184161</v>
      </c>
      <c r="AU29" s="13">
        <v>112205.56411184161</v>
      </c>
      <c r="AV29" s="13">
        <v>112205.56411184161</v>
      </c>
      <c r="AW29" s="13">
        <v>112205.56411184161</v>
      </c>
      <c r="AX29" s="13">
        <v>112205.56411184161</v>
      </c>
      <c r="AY29" s="13">
        <v>112205.56411184161</v>
      </c>
      <c r="AZ29" s="13">
        <v>112205.56411184161</v>
      </c>
      <c r="BA29" s="13">
        <v>112205.56411184161</v>
      </c>
      <c r="BB29" s="13">
        <v>112205.56411184161</v>
      </c>
      <c r="BC29" s="13">
        <v>112205.56411184161</v>
      </c>
      <c r="BD29" s="13">
        <v>112205.56411184161</v>
      </c>
      <c r="BE29" s="13">
        <v>112205.56411184161</v>
      </c>
      <c r="BF29" s="13">
        <v>112205.56411184161</v>
      </c>
      <c r="BG29" s="13">
        <v>112205.56411184161</v>
      </c>
      <c r="BH29" s="13">
        <v>112205.56411184161</v>
      </c>
      <c r="BI29" s="13">
        <v>112205.56411184161</v>
      </c>
      <c r="BJ29" s="7">
        <v>112205.56411184161</v>
      </c>
      <c r="BK29" s="7">
        <v>112205.56411184161</v>
      </c>
      <c r="BL29" s="7">
        <v>112205.56411184161</v>
      </c>
      <c r="BM29" s="7">
        <v>112205.56411184161</v>
      </c>
      <c r="BN29" s="7">
        <v>112205.56411184161</v>
      </c>
      <c r="BO29" s="7">
        <v>112205.56411184161</v>
      </c>
      <c r="BP29" s="7">
        <v>112205.56411184161</v>
      </c>
      <c r="BQ29" s="7">
        <v>112205.56411184161</v>
      </c>
      <c r="BR29" s="7">
        <v>112205.56411184161</v>
      </c>
      <c r="BS29" s="7">
        <v>112205.56411184161</v>
      </c>
      <c r="BT29" s="7">
        <v>112205.56411184161</v>
      </c>
      <c r="BU29" s="7">
        <v>112205.56411184161</v>
      </c>
      <c r="BV29" s="7">
        <v>112205.56411184161</v>
      </c>
      <c r="BW29" s="7">
        <v>112205.56411184161</v>
      </c>
      <c r="BX29" s="7">
        <v>112205.56411184161</v>
      </c>
      <c r="BY29" s="7">
        <v>112205.56411184161</v>
      </c>
      <c r="BZ29" s="7">
        <v>112205.56411184161</v>
      </c>
      <c r="CA29" s="7">
        <v>112205.56411184161</v>
      </c>
      <c r="CB29" s="7">
        <v>112205.56411184161</v>
      </c>
      <c r="CC29" s="7">
        <v>112205.56411184161</v>
      </c>
      <c r="CD29" s="7">
        <v>112205.56411184161</v>
      </c>
      <c r="CE29" s="7">
        <v>112205.56411184161</v>
      </c>
      <c r="CF29" s="7">
        <v>112205.56411184161</v>
      </c>
      <c r="CG29" s="7">
        <v>112205.56411184161</v>
      </c>
      <c r="CH29" s="7">
        <v>112205.56411184161</v>
      </c>
      <c r="CI29" s="7">
        <v>112205.56411184161</v>
      </c>
      <c r="CJ29" s="7">
        <v>112205.56411184161</v>
      </c>
      <c r="CK29" s="7">
        <v>112205.56411184161</v>
      </c>
      <c r="CL29" s="7">
        <v>112205.56411184161</v>
      </c>
      <c r="CM29" s="7">
        <v>112205.56411184161</v>
      </c>
      <c r="CN29" s="7">
        <v>112205.56411184161</v>
      </c>
      <c r="CO29" s="7">
        <v>112205.56411184161</v>
      </c>
      <c r="CP29" s="7">
        <v>112205.56411184161</v>
      </c>
      <c r="CQ29" s="7">
        <v>112205.56411184161</v>
      </c>
      <c r="CR29" s="7">
        <v>112205.56411184161</v>
      </c>
      <c r="CS29" s="7">
        <v>112205.56411184161</v>
      </c>
      <c r="CT29" s="7">
        <v>112205.56411184161</v>
      </c>
      <c r="CU29" s="7">
        <v>112205.56411184161</v>
      </c>
      <c r="CV29" s="7">
        <v>112205.56411184161</v>
      </c>
      <c r="CW29" s="7">
        <v>112205.56411184161</v>
      </c>
      <c r="CX29" s="7">
        <v>112205.56411184161</v>
      </c>
      <c r="CY29" s="7">
        <v>112205.56411184161</v>
      </c>
      <c r="CZ29" s="7">
        <v>112205.56411184161</v>
      </c>
      <c r="DA29" s="7">
        <v>112205.56411184161</v>
      </c>
      <c r="DB29" s="7">
        <v>112205.56411184161</v>
      </c>
      <c r="DC29" s="7">
        <v>112205.56411184161</v>
      </c>
      <c r="DD29" s="7">
        <v>112205.56411184161</v>
      </c>
      <c r="DE29" s="7">
        <v>112205.56411184161</v>
      </c>
      <c r="DF29" s="7">
        <v>112205.56411184161</v>
      </c>
      <c r="DG29" s="7">
        <v>112205.56411184161</v>
      </c>
      <c r="DH29" s="7">
        <v>112205.56411184161</v>
      </c>
      <c r="DI29" s="7">
        <v>112205.56411184161</v>
      </c>
      <c r="DJ29" s="7">
        <v>112205.56411184161</v>
      </c>
      <c r="DK29" s="7">
        <v>112205.56411184161</v>
      </c>
      <c r="DL29" s="7">
        <v>112205.56411184161</v>
      </c>
      <c r="DM29" s="7">
        <v>112205.56411184161</v>
      </c>
      <c r="DN29" s="7">
        <v>112205.56411184161</v>
      </c>
      <c r="DO29" s="7">
        <v>112205.56411184161</v>
      </c>
      <c r="DP29" s="7">
        <v>112205.56411184161</v>
      </c>
      <c r="DQ29" s="7">
        <v>112205.56411184161</v>
      </c>
      <c r="DR29" s="7">
        <v>112205.56411184161</v>
      </c>
      <c r="DS29" s="7">
        <v>112205.56411184161</v>
      </c>
      <c r="DT29" s="7">
        <v>112205.56411184161</v>
      </c>
      <c r="DU29" s="7">
        <v>112205.56411184161</v>
      </c>
      <c r="DV29" s="7">
        <v>112205.56411184161</v>
      </c>
      <c r="DW29" s="7">
        <v>112205.56411184161</v>
      </c>
      <c r="DX29" s="7">
        <v>112205.56411184161</v>
      </c>
      <c r="DY29" s="7">
        <v>112205.56411184161</v>
      </c>
      <c r="DZ29" s="7">
        <v>112205.56411184161</v>
      </c>
      <c r="EA29" s="7">
        <v>112205.56411184161</v>
      </c>
      <c r="EB29" s="7">
        <v>112205.56411184161</v>
      </c>
      <c r="EC29" s="7">
        <v>112205.56411184161</v>
      </c>
      <c r="ED29" s="7">
        <v>112205.56411184161</v>
      </c>
      <c r="EE29" s="7">
        <v>112205.56411184161</v>
      </c>
      <c r="EF29" s="7">
        <v>112205.56411184161</v>
      </c>
      <c r="EG29" s="7">
        <v>112205.56411184161</v>
      </c>
      <c r="EH29" s="7">
        <v>112205.56411184161</v>
      </c>
      <c r="EI29" s="7">
        <v>112205.56411184161</v>
      </c>
      <c r="EJ29" s="7">
        <v>112205.56411184161</v>
      </c>
      <c r="EK29" s="7">
        <v>112205.56411184161</v>
      </c>
      <c r="EL29" s="7">
        <v>112205.56411184161</v>
      </c>
      <c r="EM29" s="7">
        <v>112205.56411184161</v>
      </c>
      <c r="EN29" s="7">
        <v>112205.56411184161</v>
      </c>
      <c r="EO29" s="7">
        <v>112205.56411184161</v>
      </c>
      <c r="EP29" s="7">
        <v>112205.56411184161</v>
      </c>
      <c r="EQ29" s="7">
        <v>112205.56411184161</v>
      </c>
      <c r="ER29" s="7">
        <v>112205.56411184161</v>
      </c>
      <c r="ES29" s="7">
        <v>112205.56411184161</v>
      </c>
      <c r="ET29" s="7">
        <v>112205.56411184161</v>
      </c>
      <c r="EU29" s="7">
        <v>112205.56411184161</v>
      </c>
      <c r="EV29" s="7">
        <v>112205.56411184161</v>
      </c>
      <c r="EW29" s="7">
        <v>112205.56411184161</v>
      </c>
      <c r="EX29" s="7">
        <v>112205.56411184161</v>
      </c>
      <c r="EY29" s="7">
        <v>112205.56411184161</v>
      </c>
      <c r="EZ29" s="7">
        <v>112205.56411184161</v>
      </c>
      <c r="FA29" s="7">
        <v>112205.56411184161</v>
      </c>
      <c r="FB29" s="7">
        <v>112205.56411184161</v>
      </c>
      <c r="FC29" s="7">
        <v>112205.56411184161</v>
      </c>
      <c r="FD29" s="7">
        <v>112205.56411184161</v>
      </c>
      <c r="FE29" s="7">
        <v>112205.56411184161</v>
      </c>
      <c r="FF29" s="7">
        <v>112205.56411184161</v>
      </c>
      <c r="FG29" s="7">
        <v>112205.56411184161</v>
      </c>
      <c r="FH29" s="7">
        <v>112205.56411184161</v>
      </c>
      <c r="FI29" s="7">
        <v>112205.56411184161</v>
      </c>
      <c r="FJ29" s="7">
        <v>112205.56411184161</v>
      </c>
      <c r="FK29" s="7">
        <v>112205.56411184161</v>
      </c>
      <c r="FL29" s="7">
        <v>112205.56411184161</v>
      </c>
      <c r="FM29" s="7">
        <v>112205.56411184161</v>
      </c>
      <c r="FN29" s="7">
        <v>112205.56411184161</v>
      </c>
      <c r="FO29" s="7">
        <v>112205.56411184161</v>
      </c>
      <c r="FP29" s="7">
        <v>112205.56411184161</v>
      </c>
      <c r="FQ29" s="7">
        <v>112205.56411184161</v>
      </c>
      <c r="FR29" s="7">
        <v>112205.56411184161</v>
      </c>
      <c r="FS29" s="7">
        <v>112205.56411184161</v>
      </c>
      <c r="FT29" s="7">
        <v>112205.56411184161</v>
      </c>
      <c r="FU29" s="7">
        <v>112205.56411184161</v>
      </c>
      <c r="FV29" s="7">
        <v>112205.56411184161</v>
      </c>
      <c r="FW29" s="7">
        <v>112205.56411184161</v>
      </c>
      <c r="FX29" s="7">
        <v>112205.56411184161</v>
      </c>
      <c r="FY29" s="7">
        <v>112205.56411184161</v>
      </c>
      <c r="FZ29" s="7">
        <v>112205.56411184161</v>
      </c>
      <c r="GA29" s="7">
        <v>112205.56411184161</v>
      </c>
      <c r="GB29" s="7">
        <v>112205.56411184161</v>
      </c>
      <c r="GC29" s="7">
        <v>112205.56411184161</v>
      </c>
      <c r="GD29" s="7">
        <v>112205.56411184161</v>
      </c>
      <c r="GE29" s="7">
        <v>112205.56411184161</v>
      </c>
      <c r="GF29" s="7">
        <v>112205.56411184161</v>
      </c>
      <c r="GG29" s="7">
        <v>112205.56411184161</v>
      </c>
      <c r="GH29" s="7">
        <v>112205.56411184161</v>
      </c>
      <c r="GI29" s="7">
        <v>112205.56411184161</v>
      </c>
      <c r="GJ29" s="7">
        <v>112205.56411184161</v>
      </c>
      <c r="GK29" s="7">
        <v>112205.56411184161</v>
      </c>
      <c r="GL29" s="7">
        <v>112205.56411184161</v>
      </c>
      <c r="GM29" s="7">
        <v>112205.56411184161</v>
      </c>
      <c r="GN29" s="7">
        <v>112205.56411184161</v>
      </c>
      <c r="GO29" s="7">
        <v>112205.56411184161</v>
      </c>
      <c r="GP29" s="7">
        <v>112205.56411184161</v>
      </c>
      <c r="GQ29" s="7">
        <v>112205.56411184161</v>
      </c>
      <c r="GR29" s="7">
        <v>112205.56411184161</v>
      </c>
      <c r="GS29" s="7">
        <v>112205.56411184161</v>
      </c>
      <c r="GT29" s="7">
        <v>112205.56411184161</v>
      </c>
      <c r="GU29" s="7">
        <v>112205.56411184161</v>
      </c>
      <c r="GV29" s="7">
        <v>112205.56411184161</v>
      </c>
      <c r="GW29" s="7">
        <v>112205.56411184161</v>
      </c>
      <c r="GX29" s="7">
        <v>112205.56411184161</v>
      </c>
      <c r="GY29" s="7">
        <v>112205.56411184161</v>
      </c>
      <c r="GZ29" s="7">
        <v>112205.56411184161</v>
      </c>
      <c r="HA29" s="7">
        <v>112205.56411184161</v>
      </c>
      <c r="HB29" s="7">
        <v>112205.56411184161</v>
      </c>
      <c r="HC29" s="7">
        <v>112205.56411184161</v>
      </c>
      <c r="HD29" s="7">
        <v>112205.56411184161</v>
      </c>
      <c r="HE29" s="7">
        <v>112205.56411184161</v>
      </c>
      <c r="HF29" s="7">
        <v>112205.56411184161</v>
      </c>
      <c r="HG29" s="7">
        <v>112205.56411184161</v>
      </c>
      <c r="HH29" s="7">
        <v>112205.56411184161</v>
      </c>
      <c r="HI29" s="7">
        <v>112205.56411184161</v>
      </c>
      <c r="HJ29" s="7">
        <v>112205.56411184161</v>
      </c>
      <c r="HK29" s="7">
        <v>112205.56411184161</v>
      </c>
      <c r="HL29" s="7">
        <v>112205.56411184161</v>
      </c>
      <c r="HM29" s="7">
        <v>112205.56411184161</v>
      </c>
      <c r="HN29" s="7">
        <v>112205.56411184161</v>
      </c>
      <c r="HO29" s="7">
        <v>112205.56411184161</v>
      </c>
      <c r="HP29" s="7">
        <v>112205.56411184161</v>
      </c>
      <c r="HQ29" s="7">
        <v>112205.56411184161</v>
      </c>
      <c r="HR29" s="7">
        <v>112205.56411184161</v>
      </c>
      <c r="HS29" s="7">
        <v>112205.56411184161</v>
      </c>
      <c r="HT29" s="7">
        <v>112205.56411184161</v>
      </c>
      <c r="HU29" s="7">
        <v>112205.56411184161</v>
      </c>
      <c r="HV29" s="7">
        <v>112205.56411184161</v>
      </c>
      <c r="HW29" s="7">
        <v>112205.56411184161</v>
      </c>
      <c r="HX29" s="7">
        <v>112205.56411184161</v>
      </c>
      <c r="HY29" s="7">
        <v>112205.56411184161</v>
      </c>
      <c r="HZ29" s="7">
        <v>112205.56411184161</v>
      </c>
      <c r="IA29" s="7">
        <v>112205.56411184161</v>
      </c>
      <c r="IB29" s="7">
        <v>112205.56411184161</v>
      </c>
      <c r="IC29" s="7">
        <v>112205.56411184161</v>
      </c>
      <c r="ID29" s="7">
        <v>112205.56411184161</v>
      </c>
      <c r="IE29" s="7">
        <v>112205.56411184161</v>
      </c>
      <c r="IF29" s="7">
        <v>112205.56411184161</v>
      </c>
      <c r="IG29" s="7">
        <v>112205.56411184161</v>
      </c>
      <c r="IH29" s="7">
        <v>112205.56411184161</v>
      </c>
      <c r="II29" s="7">
        <v>112205.56411184161</v>
      </c>
      <c r="IJ29" s="7">
        <v>112205.56411184161</v>
      </c>
      <c r="IK29" s="7">
        <v>112205.56411184161</v>
      </c>
      <c r="IL29" s="7">
        <v>112205.56411184161</v>
      </c>
      <c r="IM29" s="7">
        <v>112205.56411184161</v>
      </c>
      <c r="IN29" s="7">
        <v>112205.56411184161</v>
      </c>
      <c r="IO29" s="7">
        <v>112205.56411184161</v>
      </c>
      <c r="IP29" s="7">
        <v>112205.56411184161</v>
      </c>
      <c r="IQ29" s="7">
        <v>112205.56411184161</v>
      </c>
      <c r="IR29" s="7">
        <v>112205.56411184161</v>
      </c>
      <c r="IS29" s="7">
        <v>112205.56411184161</v>
      </c>
      <c r="IT29" s="7">
        <v>112205.56411184161</v>
      </c>
      <c r="IU29" s="7">
        <v>112205.56411184161</v>
      </c>
      <c r="IV29" s="7">
        <v>112205.56411184161</v>
      </c>
      <c r="IW29" s="7">
        <v>112205.56411184161</v>
      </c>
      <c r="IX29" s="7">
        <v>112205.56411184161</v>
      </c>
      <c r="IY29" s="7">
        <v>112205.56411184161</v>
      </c>
      <c r="IZ29" s="7">
        <v>112205.56411184161</v>
      </c>
      <c r="JA29" s="7">
        <v>112205.56411184161</v>
      </c>
      <c r="JB29" s="7">
        <v>112205.56411184161</v>
      </c>
      <c r="JC29" s="7">
        <v>112205.56411184161</v>
      </c>
      <c r="JD29" s="7">
        <v>112205.56411184161</v>
      </c>
      <c r="JE29" s="7">
        <v>112205.56411184161</v>
      </c>
      <c r="JF29" s="7">
        <v>112205.56411184161</v>
      </c>
      <c r="JG29" s="7">
        <v>112205.56411184161</v>
      </c>
      <c r="JH29" s="7">
        <v>112205.56411184161</v>
      </c>
      <c r="JI29" s="7">
        <v>112205.56411184161</v>
      </c>
      <c r="JJ29" s="7">
        <v>112205.56411184161</v>
      </c>
      <c r="JK29" s="7">
        <v>112205.56411184161</v>
      </c>
      <c r="JL29" s="7">
        <v>112205.56411184161</v>
      </c>
      <c r="JM29" s="7">
        <v>112205.56411184161</v>
      </c>
      <c r="JN29" s="7">
        <v>112205.56411184161</v>
      </c>
      <c r="JO29" s="7">
        <v>112205.56411184161</v>
      </c>
      <c r="JP29" s="7">
        <v>112205.56411184161</v>
      </c>
      <c r="JQ29" s="7">
        <v>112205.56411184161</v>
      </c>
      <c r="JR29" s="7">
        <v>112205.56411184161</v>
      </c>
      <c r="JS29" s="7">
        <v>112205.56411184161</v>
      </c>
      <c r="JT29" s="7">
        <v>112205.56411184161</v>
      </c>
      <c r="JU29" s="7">
        <v>112205.56411184161</v>
      </c>
      <c r="JV29" s="7">
        <v>112205.56411184161</v>
      </c>
      <c r="JW29" s="7">
        <v>112205.56411184161</v>
      </c>
      <c r="JX29" s="7">
        <v>112205.56411184161</v>
      </c>
      <c r="JY29" s="7">
        <v>112205.56411184161</v>
      </c>
      <c r="JZ29" s="7">
        <v>112205.56411184161</v>
      </c>
      <c r="KA29" s="7">
        <v>112205.56411184161</v>
      </c>
      <c r="KB29" s="7">
        <v>112205.56411184161</v>
      </c>
      <c r="KC29" s="7">
        <v>112205.56411184161</v>
      </c>
      <c r="KD29" s="7">
        <v>112205.56411184161</v>
      </c>
      <c r="KE29" s="7">
        <v>112205.56411184161</v>
      </c>
      <c r="KF29" s="7">
        <v>112205.56411184161</v>
      </c>
      <c r="KG29" s="7">
        <v>112205.56411184161</v>
      </c>
      <c r="KH29" s="7">
        <v>112205.56411184161</v>
      </c>
      <c r="KI29" s="7">
        <v>112205.56411184161</v>
      </c>
      <c r="KJ29" s="7">
        <v>112205.56411184161</v>
      </c>
      <c r="KK29" s="7">
        <v>112205.56411184161</v>
      </c>
      <c r="KL29" s="7">
        <v>112205.56411184161</v>
      </c>
      <c r="KM29" s="7">
        <v>112205.56411184161</v>
      </c>
      <c r="KN29" s="7">
        <v>112205.56411184161</v>
      </c>
      <c r="KO29" s="7">
        <v>112205.56411184161</v>
      </c>
      <c r="KP29" s="7">
        <v>112205.56411184161</v>
      </c>
      <c r="KQ29" s="7">
        <v>112205.56411184161</v>
      </c>
      <c r="KR29" s="7">
        <v>112205.56411184161</v>
      </c>
      <c r="KS29" s="7">
        <v>112205.56411184161</v>
      </c>
      <c r="KT29" s="7">
        <v>112205.56411184161</v>
      </c>
      <c r="KU29" s="7">
        <v>112205.56411184161</v>
      </c>
      <c r="KV29" s="7">
        <v>112205.56411184161</v>
      </c>
      <c r="KW29" s="7">
        <v>112205.56411184161</v>
      </c>
      <c r="KX29" s="7">
        <v>112205.56411184161</v>
      </c>
      <c r="KY29" s="7">
        <v>112205.56411184161</v>
      </c>
      <c r="KZ29" s="7">
        <v>112205.56411184161</v>
      </c>
      <c r="LA29" s="7">
        <v>112205.56411184161</v>
      </c>
      <c r="LB29" s="7">
        <v>112205.56411184161</v>
      </c>
      <c r="LC29" s="7">
        <v>112205.56411184161</v>
      </c>
      <c r="LD29" s="7">
        <v>112205.56411184161</v>
      </c>
      <c r="LE29" s="7">
        <v>112205.56411184161</v>
      </c>
      <c r="LF29" s="7">
        <v>112205.56411184161</v>
      </c>
      <c r="LG29" s="7">
        <v>112205.56411184161</v>
      </c>
      <c r="LH29" s="7">
        <v>112205.56411184161</v>
      </c>
      <c r="LI29" s="7">
        <v>112205.56411184161</v>
      </c>
      <c r="LJ29" s="7">
        <v>112205.56411184161</v>
      </c>
      <c r="LK29" s="7">
        <v>112205.56411184161</v>
      </c>
      <c r="LL29" s="7">
        <v>112205.56411184161</v>
      </c>
      <c r="LM29" s="7">
        <v>112205.56411184161</v>
      </c>
      <c r="LN29" s="7">
        <v>112205.56411184161</v>
      </c>
      <c r="LO29" s="7">
        <v>112205.56411184161</v>
      </c>
      <c r="LP29" s="7">
        <v>112205.56411184161</v>
      </c>
      <c r="LQ29" s="7">
        <v>112205.56411184161</v>
      </c>
      <c r="LR29" s="7">
        <v>112205.56411184161</v>
      </c>
      <c r="LS29" s="7">
        <v>112205.56411184161</v>
      </c>
      <c r="LT29" s="7">
        <v>112205.56411184161</v>
      </c>
      <c r="LU29" s="7">
        <v>112205.56411184161</v>
      </c>
      <c r="LV29" s="7">
        <v>112205.56411184161</v>
      </c>
      <c r="LW29" s="7">
        <v>112205.56411184161</v>
      </c>
      <c r="LX29" s="7">
        <v>112205.56411184161</v>
      </c>
      <c r="LY29" s="7">
        <v>112205.56411184161</v>
      </c>
      <c r="LZ29" s="7">
        <v>112205.56411184161</v>
      </c>
      <c r="MA29" s="7">
        <v>112205.56411184161</v>
      </c>
      <c r="MB29" s="7">
        <v>112205.56411184161</v>
      </c>
      <c r="MC29" s="7">
        <v>112205.56411184161</v>
      </c>
      <c r="MD29" s="7">
        <v>112205.56411184161</v>
      </c>
      <c r="ME29" s="7">
        <v>112205.56411184161</v>
      </c>
      <c r="MF29" s="7">
        <v>112205.56411184161</v>
      </c>
      <c r="MG29" s="7">
        <v>112205.56411184161</v>
      </c>
      <c r="MH29" s="7">
        <v>112205.56411184161</v>
      </c>
      <c r="MI29" s="7">
        <v>112205.56411184161</v>
      </c>
      <c r="MJ29" s="7">
        <v>112205.56411184161</v>
      </c>
      <c r="MK29" s="7">
        <v>112205.56411184161</v>
      </c>
      <c r="ML29" s="7">
        <v>112205.56411184161</v>
      </c>
      <c r="MM29" s="7">
        <v>112205.56411184161</v>
      </c>
      <c r="MN29" s="7">
        <v>112205.56411184161</v>
      </c>
      <c r="MO29" s="7">
        <v>112205.56411184161</v>
      </c>
      <c r="MP29" s="7">
        <v>112205.56411184161</v>
      </c>
      <c r="MQ29" s="7">
        <v>112205.56411184161</v>
      </c>
      <c r="MR29" s="7">
        <v>112205.56411184161</v>
      </c>
      <c r="MS29" s="7">
        <v>112205.56411184161</v>
      </c>
      <c r="MT29" s="7">
        <v>112205.56411184161</v>
      </c>
      <c r="MU29" s="7">
        <v>112205.56411184161</v>
      </c>
      <c r="MV29" s="7">
        <v>112205.56411184161</v>
      </c>
      <c r="MW29" s="7">
        <v>112205.56411184161</v>
      </c>
      <c r="MX29" s="7">
        <v>112205.56411184161</v>
      </c>
      <c r="MY29" s="7">
        <v>112205.56411184161</v>
      </c>
      <c r="MZ29" s="7">
        <v>112205.56411184161</v>
      </c>
      <c r="NA29" s="7">
        <v>112205.56411184161</v>
      </c>
      <c r="NB29" s="7">
        <v>112205.56411184161</v>
      </c>
      <c r="NC29" s="7">
        <v>112205.56411184161</v>
      </c>
      <c r="ND29" s="7">
        <v>112205.56411184161</v>
      </c>
      <c r="NE29" s="7">
        <v>112205.56411184161</v>
      </c>
      <c r="NF29" s="7">
        <v>112205.56411184161</v>
      </c>
      <c r="NG29" s="7">
        <v>112205.56411184161</v>
      </c>
      <c r="NH29" s="7">
        <v>112205.56411184161</v>
      </c>
      <c r="NI29" s="7">
        <v>112205.56411184161</v>
      </c>
      <c r="NJ29" s="7">
        <v>112205.56411184161</v>
      </c>
      <c r="NK29" s="7">
        <v>112205.56411184161</v>
      </c>
      <c r="NL29" s="7">
        <v>112205.56411184161</v>
      </c>
      <c r="NM29" s="7">
        <v>112205.56411184161</v>
      </c>
      <c r="NN29" s="7">
        <v>112205.56411184161</v>
      </c>
      <c r="NO29" s="7">
        <v>112205.56411184161</v>
      </c>
      <c r="NP29" s="7">
        <v>112205.56411184161</v>
      </c>
      <c r="NQ29" s="7">
        <v>112205.56411184161</v>
      </c>
      <c r="NR29" s="7">
        <v>112205.56411184161</v>
      </c>
      <c r="NS29" s="7">
        <v>112205.56411184161</v>
      </c>
      <c r="NT29" s="7">
        <v>112205.56411184161</v>
      </c>
      <c r="NU29" s="7">
        <v>112205.56411184161</v>
      </c>
      <c r="NV29" s="7">
        <v>112205.56411184161</v>
      </c>
      <c r="NW29" s="7">
        <v>112205.56411184161</v>
      </c>
      <c r="NX29" s="7">
        <v>112205.56411184161</v>
      </c>
      <c r="NY29" s="7">
        <v>112205.56411184161</v>
      </c>
      <c r="NZ29" s="7">
        <v>112205.56411184161</v>
      </c>
      <c r="OA29" s="7">
        <v>112205.56411184161</v>
      </c>
      <c r="OB29" s="7">
        <v>112205.56411184161</v>
      </c>
      <c r="OC29" s="7">
        <v>112205.56411184161</v>
      </c>
      <c r="OD29" s="7">
        <v>112205.56411184161</v>
      </c>
      <c r="OE29" s="7">
        <v>112205.56411184161</v>
      </c>
      <c r="OF29" s="7">
        <v>112205.56411184161</v>
      </c>
      <c r="OG29" s="7">
        <v>112205.56411184161</v>
      </c>
      <c r="OH29" s="7">
        <v>112205.56411184161</v>
      </c>
      <c r="OI29" s="7">
        <v>112205.56411184161</v>
      </c>
      <c r="OJ29" s="7">
        <v>112205.56411184161</v>
      </c>
      <c r="OK29" s="7">
        <v>112205.56411184161</v>
      </c>
      <c r="OL29" s="7">
        <v>112205.56411184161</v>
      </c>
      <c r="OM29" s="7">
        <v>112205.56411184161</v>
      </c>
      <c r="ON29" s="7">
        <v>112205.56411184161</v>
      </c>
      <c r="OO29" s="7">
        <v>112205.56411184161</v>
      </c>
      <c r="OP29" s="7">
        <v>112205.56411184161</v>
      </c>
      <c r="OQ29" s="7">
        <v>112205.56411184161</v>
      </c>
      <c r="OR29" s="7">
        <v>112205.56411184161</v>
      </c>
      <c r="OS29" s="7">
        <v>112205.56411184161</v>
      </c>
      <c r="OT29" s="7">
        <v>112205.56411184161</v>
      </c>
      <c r="OU29" s="7">
        <v>112205.56411184161</v>
      </c>
      <c r="OV29" s="7">
        <v>112205.56411184161</v>
      </c>
      <c r="OW29" s="7">
        <v>112205.56411184161</v>
      </c>
      <c r="OX29" s="7">
        <v>112205.56411184161</v>
      </c>
      <c r="OY29" s="7">
        <v>112205.56411184161</v>
      </c>
      <c r="OZ29" s="7">
        <v>112205.56411184161</v>
      </c>
      <c r="PA29" s="7">
        <v>112205.56411184161</v>
      </c>
      <c r="PB29" s="7">
        <v>112205.56411184161</v>
      </c>
      <c r="PC29" s="7">
        <v>112205.56411184161</v>
      </c>
      <c r="PD29" s="7">
        <v>112205.56411184161</v>
      </c>
      <c r="PE29" s="7">
        <v>112205.56411184161</v>
      </c>
      <c r="PF29" s="7">
        <v>112205.56411184161</v>
      </c>
      <c r="PG29" s="7">
        <v>112205.56411184161</v>
      </c>
    </row>
    <row r="30" spans="1:435" ht="15.75" customHeight="1">
      <c r="A30" s="37"/>
      <c r="B30" s="14" t="s">
        <v>554</v>
      </c>
      <c r="C30" s="11">
        <f>SUM(D30:PG30)</f>
        <v>10628718.958998706</v>
      </c>
      <c r="D30" s="7"/>
      <c r="E30" s="7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>
        <v>18483</v>
      </c>
      <c r="W30" s="12">
        <v>18483</v>
      </c>
      <c r="X30" s="12">
        <v>18483</v>
      </c>
      <c r="Y30" s="12">
        <v>18483</v>
      </c>
      <c r="Z30" s="12">
        <v>18483</v>
      </c>
      <c r="AA30" s="12">
        <v>18483</v>
      </c>
      <c r="AB30" s="12">
        <v>18483</v>
      </c>
      <c r="AC30" s="12">
        <v>18483</v>
      </c>
      <c r="AD30" s="12">
        <v>18483</v>
      </c>
      <c r="AE30" s="12">
        <v>18483</v>
      </c>
      <c r="AF30" s="12">
        <v>18483</v>
      </c>
      <c r="AG30" s="12">
        <v>18483</v>
      </c>
      <c r="AH30" s="12">
        <v>18483</v>
      </c>
      <c r="AI30" s="12">
        <v>18483</v>
      </c>
      <c r="AJ30" s="12">
        <v>18483</v>
      </c>
      <c r="AK30" s="12">
        <v>18483</v>
      </c>
      <c r="AL30" s="12">
        <v>18483</v>
      </c>
      <c r="AM30" s="12">
        <v>18483</v>
      </c>
      <c r="AN30" s="12">
        <v>26812.564997392474</v>
      </c>
      <c r="AO30" s="12">
        <f>AN30</f>
        <v>26812.564997392474</v>
      </c>
      <c r="AP30" s="12">
        <f t="shared" ref="AP30:DA30" si="70">AO30</f>
        <v>26812.564997392474</v>
      </c>
      <c r="AQ30" s="12">
        <f t="shared" si="70"/>
        <v>26812.564997392474</v>
      </c>
      <c r="AR30" s="12">
        <f t="shared" si="70"/>
        <v>26812.564997392474</v>
      </c>
      <c r="AS30" s="12">
        <f t="shared" si="70"/>
        <v>26812.564997392474</v>
      </c>
      <c r="AT30" s="12">
        <f t="shared" si="70"/>
        <v>26812.564997392474</v>
      </c>
      <c r="AU30" s="12">
        <f t="shared" si="70"/>
        <v>26812.564997392474</v>
      </c>
      <c r="AV30" s="12">
        <f t="shared" si="70"/>
        <v>26812.564997392474</v>
      </c>
      <c r="AW30" s="12">
        <f t="shared" si="70"/>
        <v>26812.564997392474</v>
      </c>
      <c r="AX30" s="12">
        <f t="shared" si="70"/>
        <v>26812.564997392474</v>
      </c>
      <c r="AY30" s="12">
        <f t="shared" si="70"/>
        <v>26812.564997392474</v>
      </c>
      <c r="AZ30" s="12">
        <f t="shared" si="70"/>
        <v>26812.564997392474</v>
      </c>
      <c r="BA30" s="12">
        <f t="shared" si="70"/>
        <v>26812.564997392474</v>
      </c>
      <c r="BB30" s="12">
        <f t="shared" si="70"/>
        <v>26812.564997392474</v>
      </c>
      <c r="BC30" s="12">
        <f t="shared" si="70"/>
        <v>26812.564997392474</v>
      </c>
      <c r="BD30" s="12">
        <f t="shared" si="70"/>
        <v>26812.564997392474</v>
      </c>
      <c r="BE30" s="12">
        <f t="shared" si="70"/>
        <v>26812.564997392474</v>
      </c>
      <c r="BF30" s="12">
        <f t="shared" si="70"/>
        <v>26812.564997392474</v>
      </c>
      <c r="BG30" s="12">
        <f t="shared" si="70"/>
        <v>26812.564997392474</v>
      </c>
      <c r="BH30" s="12">
        <f t="shared" si="70"/>
        <v>26812.564997392474</v>
      </c>
      <c r="BI30" s="12">
        <f t="shared" si="70"/>
        <v>26812.564997392474</v>
      </c>
      <c r="BJ30" s="12">
        <f t="shared" si="70"/>
        <v>26812.564997392474</v>
      </c>
      <c r="BK30" s="12">
        <f t="shared" si="70"/>
        <v>26812.564997392474</v>
      </c>
      <c r="BL30" s="12">
        <f t="shared" si="70"/>
        <v>26812.564997392474</v>
      </c>
      <c r="BM30" s="12">
        <f t="shared" si="70"/>
        <v>26812.564997392474</v>
      </c>
      <c r="BN30" s="12">
        <f t="shared" si="70"/>
        <v>26812.564997392474</v>
      </c>
      <c r="BO30" s="12">
        <f t="shared" si="70"/>
        <v>26812.564997392474</v>
      </c>
      <c r="BP30" s="12">
        <f t="shared" si="70"/>
        <v>26812.564997392474</v>
      </c>
      <c r="BQ30" s="12">
        <f t="shared" si="70"/>
        <v>26812.564997392474</v>
      </c>
      <c r="BR30" s="12">
        <f t="shared" si="70"/>
        <v>26812.564997392474</v>
      </c>
      <c r="BS30" s="12">
        <f t="shared" si="70"/>
        <v>26812.564997392474</v>
      </c>
      <c r="BT30" s="12">
        <f t="shared" si="70"/>
        <v>26812.564997392474</v>
      </c>
      <c r="BU30" s="12">
        <f t="shared" si="70"/>
        <v>26812.564997392474</v>
      </c>
      <c r="BV30" s="12">
        <f t="shared" si="70"/>
        <v>26812.564997392474</v>
      </c>
      <c r="BW30" s="12">
        <f t="shared" si="70"/>
        <v>26812.564997392474</v>
      </c>
      <c r="BX30" s="12">
        <f t="shared" si="70"/>
        <v>26812.564997392474</v>
      </c>
      <c r="BY30" s="12">
        <f t="shared" si="70"/>
        <v>26812.564997392474</v>
      </c>
      <c r="BZ30" s="12">
        <f t="shared" si="70"/>
        <v>26812.564997392474</v>
      </c>
      <c r="CA30" s="12">
        <f t="shared" si="70"/>
        <v>26812.564997392474</v>
      </c>
      <c r="CB30" s="12">
        <f t="shared" si="70"/>
        <v>26812.564997392474</v>
      </c>
      <c r="CC30" s="12">
        <f t="shared" si="70"/>
        <v>26812.564997392474</v>
      </c>
      <c r="CD30" s="12">
        <f t="shared" si="70"/>
        <v>26812.564997392474</v>
      </c>
      <c r="CE30" s="12">
        <f t="shared" si="70"/>
        <v>26812.564997392474</v>
      </c>
      <c r="CF30" s="12">
        <f t="shared" si="70"/>
        <v>26812.564997392474</v>
      </c>
      <c r="CG30" s="12">
        <f t="shared" si="70"/>
        <v>26812.564997392474</v>
      </c>
      <c r="CH30" s="12">
        <f t="shared" si="70"/>
        <v>26812.564997392474</v>
      </c>
      <c r="CI30" s="12">
        <f t="shared" si="70"/>
        <v>26812.564997392474</v>
      </c>
      <c r="CJ30" s="12">
        <f t="shared" si="70"/>
        <v>26812.564997392474</v>
      </c>
      <c r="CK30" s="12">
        <f t="shared" si="70"/>
        <v>26812.564997392474</v>
      </c>
      <c r="CL30" s="12">
        <f t="shared" si="70"/>
        <v>26812.564997392474</v>
      </c>
      <c r="CM30" s="12">
        <f t="shared" si="70"/>
        <v>26812.564997392474</v>
      </c>
      <c r="CN30" s="12">
        <f t="shared" si="70"/>
        <v>26812.564997392474</v>
      </c>
      <c r="CO30" s="12">
        <f t="shared" si="70"/>
        <v>26812.564997392474</v>
      </c>
      <c r="CP30" s="12">
        <f t="shared" si="70"/>
        <v>26812.564997392474</v>
      </c>
      <c r="CQ30" s="12">
        <f t="shared" si="70"/>
        <v>26812.564997392474</v>
      </c>
      <c r="CR30" s="12">
        <f t="shared" si="70"/>
        <v>26812.564997392474</v>
      </c>
      <c r="CS30" s="12">
        <f t="shared" si="70"/>
        <v>26812.564997392474</v>
      </c>
      <c r="CT30" s="12">
        <f t="shared" si="70"/>
        <v>26812.564997392474</v>
      </c>
      <c r="CU30" s="12">
        <f t="shared" si="70"/>
        <v>26812.564997392474</v>
      </c>
      <c r="CV30" s="12">
        <f t="shared" si="70"/>
        <v>26812.564997392474</v>
      </c>
      <c r="CW30" s="12">
        <f t="shared" si="70"/>
        <v>26812.564997392474</v>
      </c>
      <c r="CX30" s="12">
        <f t="shared" si="70"/>
        <v>26812.564997392474</v>
      </c>
      <c r="CY30" s="12">
        <f t="shared" si="70"/>
        <v>26812.564997392474</v>
      </c>
      <c r="CZ30" s="12">
        <f t="shared" si="70"/>
        <v>26812.564997392474</v>
      </c>
      <c r="DA30" s="12">
        <f t="shared" si="70"/>
        <v>26812.564997392474</v>
      </c>
      <c r="DB30" s="12">
        <f t="shared" ref="DB30:FM30" si="71">DA30</f>
        <v>26812.564997392474</v>
      </c>
      <c r="DC30" s="12">
        <f t="shared" si="71"/>
        <v>26812.564997392474</v>
      </c>
      <c r="DD30" s="12">
        <f t="shared" si="71"/>
        <v>26812.564997392474</v>
      </c>
      <c r="DE30" s="12">
        <f t="shared" si="71"/>
        <v>26812.564997392474</v>
      </c>
      <c r="DF30" s="12">
        <f t="shared" si="71"/>
        <v>26812.564997392474</v>
      </c>
      <c r="DG30" s="12">
        <f t="shared" si="71"/>
        <v>26812.564997392474</v>
      </c>
      <c r="DH30" s="12">
        <f t="shared" si="71"/>
        <v>26812.564997392474</v>
      </c>
      <c r="DI30" s="12">
        <f t="shared" si="71"/>
        <v>26812.564997392474</v>
      </c>
      <c r="DJ30" s="12">
        <f t="shared" si="71"/>
        <v>26812.564997392474</v>
      </c>
      <c r="DK30" s="12">
        <f t="shared" si="71"/>
        <v>26812.564997392474</v>
      </c>
      <c r="DL30" s="12">
        <f t="shared" si="71"/>
        <v>26812.564997392474</v>
      </c>
      <c r="DM30" s="12">
        <f t="shared" si="71"/>
        <v>26812.564997392474</v>
      </c>
      <c r="DN30" s="12">
        <f t="shared" si="71"/>
        <v>26812.564997392474</v>
      </c>
      <c r="DO30" s="12">
        <f t="shared" si="71"/>
        <v>26812.564997392474</v>
      </c>
      <c r="DP30" s="12">
        <f t="shared" si="71"/>
        <v>26812.564997392474</v>
      </c>
      <c r="DQ30" s="12">
        <f t="shared" si="71"/>
        <v>26812.564997392474</v>
      </c>
      <c r="DR30" s="12">
        <f t="shared" si="71"/>
        <v>26812.564997392474</v>
      </c>
      <c r="DS30" s="12">
        <f t="shared" si="71"/>
        <v>26812.564997392474</v>
      </c>
      <c r="DT30" s="12">
        <f t="shared" si="71"/>
        <v>26812.564997392474</v>
      </c>
      <c r="DU30" s="12">
        <f t="shared" si="71"/>
        <v>26812.564997392474</v>
      </c>
      <c r="DV30" s="12">
        <f t="shared" si="71"/>
        <v>26812.564997392474</v>
      </c>
      <c r="DW30" s="12">
        <f t="shared" si="71"/>
        <v>26812.564997392474</v>
      </c>
      <c r="DX30" s="12">
        <f t="shared" si="71"/>
        <v>26812.564997392474</v>
      </c>
      <c r="DY30" s="12">
        <f t="shared" si="71"/>
        <v>26812.564997392474</v>
      </c>
      <c r="DZ30" s="12">
        <f t="shared" si="71"/>
        <v>26812.564997392474</v>
      </c>
      <c r="EA30" s="12">
        <f t="shared" si="71"/>
        <v>26812.564997392474</v>
      </c>
      <c r="EB30" s="12">
        <f t="shared" si="71"/>
        <v>26812.564997392474</v>
      </c>
      <c r="EC30" s="12">
        <f t="shared" si="71"/>
        <v>26812.564997392474</v>
      </c>
      <c r="ED30" s="12">
        <f t="shared" si="71"/>
        <v>26812.564997392474</v>
      </c>
      <c r="EE30" s="12">
        <f t="shared" si="71"/>
        <v>26812.564997392474</v>
      </c>
      <c r="EF30" s="12">
        <f t="shared" si="71"/>
        <v>26812.564997392474</v>
      </c>
      <c r="EG30" s="12">
        <f t="shared" si="71"/>
        <v>26812.564997392474</v>
      </c>
      <c r="EH30" s="12">
        <f t="shared" si="71"/>
        <v>26812.564997392474</v>
      </c>
      <c r="EI30" s="12">
        <f t="shared" si="71"/>
        <v>26812.564997392474</v>
      </c>
      <c r="EJ30" s="12">
        <f t="shared" si="71"/>
        <v>26812.564997392474</v>
      </c>
      <c r="EK30" s="12">
        <f t="shared" si="71"/>
        <v>26812.564997392474</v>
      </c>
      <c r="EL30" s="12">
        <f t="shared" si="71"/>
        <v>26812.564997392474</v>
      </c>
      <c r="EM30" s="12">
        <f t="shared" si="71"/>
        <v>26812.564997392474</v>
      </c>
      <c r="EN30" s="12">
        <f t="shared" si="71"/>
        <v>26812.564997392474</v>
      </c>
      <c r="EO30" s="12">
        <f t="shared" si="71"/>
        <v>26812.564997392474</v>
      </c>
      <c r="EP30" s="12">
        <f t="shared" si="71"/>
        <v>26812.564997392474</v>
      </c>
      <c r="EQ30" s="12">
        <f t="shared" si="71"/>
        <v>26812.564997392474</v>
      </c>
      <c r="ER30" s="12">
        <f t="shared" si="71"/>
        <v>26812.564997392474</v>
      </c>
      <c r="ES30" s="12">
        <f t="shared" si="71"/>
        <v>26812.564997392474</v>
      </c>
      <c r="ET30" s="12">
        <f t="shared" si="71"/>
        <v>26812.564997392474</v>
      </c>
      <c r="EU30" s="12">
        <f t="shared" si="71"/>
        <v>26812.564997392474</v>
      </c>
      <c r="EV30" s="12">
        <f t="shared" si="71"/>
        <v>26812.564997392474</v>
      </c>
      <c r="EW30" s="12">
        <f t="shared" si="71"/>
        <v>26812.564997392474</v>
      </c>
      <c r="EX30" s="12">
        <f t="shared" si="71"/>
        <v>26812.564997392474</v>
      </c>
      <c r="EY30" s="12">
        <f t="shared" si="71"/>
        <v>26812.564997392474</v>
      </c>
      <c r="EZ30" s="12">
        <f t="shared" si="71"/>
        <v>26812.564997392474</v>
      </c>
      <c r="FA30" s="12">
        <f t="shared" si="71"/>
        <v>26812.564997392474</v>
      </c>
      <c r="FB30" s="12">
        <f t="shared" si="71"/>
        <v>26812.564997392474</v>
      </c>
      <c r="FC30" s="12">
        <f t="shared" si="71"/>
        <v>26812.564997392474</v>
      </c>
      <c r="FD30" s="12">
        <f t="shared" si="71"/>
        <v>26812.564997392474</v>
      </c>
      <c r="FE30" s="12">
        <f t="shared" si="71"/>
        <v>26812.564997392474</v>
      </c>
      <c r="FF30" s="12">
        <f t="shared" si="71"/>
        <v>26812.564997392474</v>
      </c>
      <c r="FG30" s="12">
        <f t="shared" si="71"/>
        <v>26812.564997392474</v>
      </c>
      <c r="FH30" s="12">
        <f t="shared" si="71"/>
        <v>26812.564997392474</v>
      </c>
      <c r="FI30" s="12">
        <f t="shared" si="71"/>
        <v>26812.564997392474</v>
      </c>
      <c r="FJ30" s="12">
        <f t="shared" si="71"/>
        <v>26812.564997392474</v>
      </c>
      <c r="FK30" s="12">
        <f t="shared" si="71"/>
        <v>26812.564997392474</v>
      </c>
      <c r="FL30" s="12">
        <f t="shared" si="71"/>
        <v>26812.564997392474</v>
      </c>
      <c r="FM30" s="12">
        <f t="shared" si="71"/>
        <v>26812.564997392474</v>
      </c>
      <c r="FN30" s="12">
        <f t="shared" ref="FN30:HY30" si="72">FM30</f>
        <v>26812.564997392474</v>
      </c>
      <c r="FO30" s="12">
        <f t="shared" si="72"/>
        <v>26812.564997392474</v>
      </c>
      <c r="FP30" s="12">
        <f t="shared" si="72"/>
        <v>26812.564997392474</v>
      </c>
      <c r="FQ30" s="12">
        <f t="shared" si="72"/>
        <v>26812.564997392474</v>
      </c>
      <c r="FR30" s="12">
        <f t="shared" si="72"/>
        <v>26812.564997392474</v>
      </c>
      <c r="FS30" s="12">
        <f t="shared" si="72"/>
        <v>26812.564997392474</v>
      </c>
      <c r="FT30" s="12">
        <f t="shared" si="72"/>
        <v>26812.564997392474</v>
      </c>
      <c r="FU30" s="12">
        <f t="shared" si="72"/>
        <v>26812.564997392474</v>
      </c>
      <c r="FV30" s="12">
        <f t="shared" si="72"/>
        <v>26812.564997392474</v>
      </c>
      <c r="FW30" s="12">
        <f t="shared" si="72"/>
        <v>26812.564997392474</v>
      </c>
      <c r="FX30" s="12">
        <f t="shared" si="72"/>
        <v>26812.564997392474</v>
      </c>
      <c r="FY30" s="12">
        <f t="shared" si="72"/>
        <v>26812.564997392474</v>
      </c>
      <c r="FZ30" s="12">
        <f t="shared" si="72"/>
        <v>26812.564997392474</v>
      </c>
      <c r="GA30" s="12">
        <f t="shared" si="72"/>
        <v>26812.564997392474</v>
      </c>
      <c r="GB30" s="12">
        <f t="shared" si="72"/>
        <v>26812.564997392474</v>
      </c>
      <c r="GC30" s="12">
        <f t="shared" si="72"/>
        <v>26812.564997392474</v>
      </c>
      <c r="GD30" s="12">
        <f t="shared" si="72"/>
        <v>26812.564997392474</v>
      </c>
      <c r="GE30" s="12">
        <f t="shared" si="72"/>
        <v>26812.564997392474</v>
      </c>
      <c r="GF30" s="12">
        <f t="shared" si="72"/>
        <v>26812.564997392474</v>
      </c>
      <c r="GG30" s="12">
        <f t="shared" si="72"/>
        <v>26812.564997392474</v>
      </c>
      <c r="GH30" s="12">
        <f t="shared" si="72"/>
        <v>26812.564997392474</v>
      </c>
      <c r="GI30" s="12">
        <f t="shared" si="72"/>
        <v>26812.564997392474</v>
      </c>
      <c r="GJ30" s="12">
        <f t="shared" si="72"/>
        <v>26812.564997392474</v>
      </c>
      <c r="GK30" s="12">
        <f t="shared" si="72"/>
        <v>26812.564997392474</v>
      </c>
      <c r="GL30" s="12">
        <f t="shared" si="72"/>
        <v>26812.564997392474</v>
      </c>
      <c r="GM30" s="12">
        <f t="shared" si="72"/>
        <v>26812.564997392474</v>
      </c>
      <c r="GN30" s="12">
        <f t="shared" si="72"/>
        <v>26812.564997392474</v>
      </c>
      <c r="GO30" s="12">
        <f t="shared" si="72"/>
        <v>26812.564997392474</v>
      </c>
      <c r="GP30" s="12">
        <f t="shared" si="72"/>
        <v>26812.564997392474</v>
      </c>
      <c r="GQ30" s="12">
        <f t="shared" si="72"/>
        <v>26812.564997392474</v>
      </c>
      <c r="GR30" s="12">
        <f t="shared" si="72"/>
        <v>26812.564997392474</v>
      </c>
      <c r="GS30" s="12">
        <f t="shared" si="72"/>
        <v>26812.564997392474</v>
      </c>
      <c r="GT30" s="12">
        <f t="shared" si="72"/>
        <v>26812.564997392474</v>
      </c>
      <c r="GU30" s="12">
        <f t="shared" si="72"/>
        <v>26812.564997392474</v>
      </c>
      <c r="GV30" s="12">
        <f t="shared" si="72"/>
        <v>26812.564997392474</v>
      </c>
      <c r="GW30" s="12">
        <f t="shared" si="72"/>
        <v>26812.564997392474</v>
      </c>
      <c r="GX30" s="12">
        <f t="shared" si="72"/>
        <v>26812.564997392474</v>
      </c>
      <c r="GY30" s="12">
        <f t="shared" si="72"/>
        <v>26812.564997392474</v>
      </c>
      <c r="GZ30" s="12">
        <f t="shared" si="72"/>
        <v>26812.564997392474</v>
      </c>
      <c r="HA30" s="12">
        <f t="shared" si="72"/>
        <v>26812.564997392474</v>
      </c>
      <c r="HB30" s="12">
        <f t="shared" si="72"/>
        <v>26812.564997392474</v>
      </c>
      <c r="HC30" s="12">
        <f t="shared" si="72"/>
        <v>26812.564997392474</v>
      </c>
      <c r="HD30" s="12">
        <f t="shared" si="72"/>
        <v>26812.564997392474</v>
      </c>
      <c r="HE30" s="12">
        <f t="shared" si="72"/>
        <v>26812.564997392474</v>
      </c>
      <c r="HF30" s="12">
        <f t="shared" si="72"/>
        <v>26812.564997392474</v>
      </c>
      <c r="HG30" s="12">
        <f t="shared" si="72"/>
        <v>26812.564997392474</v>
      </c>
      <c r="HH30" s="12">
        <f t="shared" si="72"/>
        <v>26812.564997392474</v>
      </c>
      <c r="HI30" s="12">
        <f t="shared" si="72"/>
        <v>26812.564997392474</v>
      </c>
      <c r="HJ30" s="12">
        <f t="shared" si="72"/>
        <v>26812.564997392474</v>
      </c>
      <c r="HK30" s="12">
        <f t="shared" si="72"/>
        <v>26812.564997392474</v>
      </c>
      <c r="HL30" s="12">
        <f t="shared" si="72"/>
        <v>26812.564997392474</v>
      </c>
      <c r="HM30" s="12">
        <f t="shared" si="72"/>
        <v>26812.564997392474</v>
      </c>
      <c r="HN30" s="12">
        <f t="shared" si="72"/>
        <v>26812.564997392474</v>
      </c>
      <c r="HO30" s="12">
        <f t="shared" si="72"/>
        <v>26812.564997392474</v>
      </c>
      <c r="HP30" s="12">
        <f t="shared" si="72"/>
        <v>26812.564997392474</v>
      </c>
      <c r="HQ30" s="12">
        <f t="shared" si="72"/>
        <v>26812.564997392474</v>
      </c>
      <c r="HR30" s="12">
        <f t="shared" si="72"/>
        <v>26812.564997392474</v>
      </c>
      <c r="HS30" s="12">
        <f t="shared" si="72"/>
        <v>26812.564997392474</v>
      </c>
      <c r="HT30" s="12">
        <f t="shared" si="72"/>
        <v>26812.564997392474</v>
      </c>
      <c r="HU30" s="12">
        <f t="shared" si="72"/>
        <v>26812.564997392474</v>
      </c>
      <c r="HV30" s="12">
        <f t="shared" si="72"/>
        <v>26812.564997392474</v>
      </c>
      <c r="HW30" s="12">
        <f t="shared" si="72"/>
        <v>26812.564997392474</v>
      </c>
      <c r="HX30" s="12">
        <f t="shared" si="72"/>
        <v>26812.564997392474</v>
      </c>
      <c r="HY30" s="12">
        <f t="shared" si="72"/>
        <v>26812.564997392474</v>
      </c>
      <c r="HZ30" s="12">
        <f t="shared" ref="HZ30:KK30" si="73">HY30</f>
        <v>26812.564997392474</v>
      </c>
      <c r="IA30" s="12">
        <f t="shared" si="73"/>
        <v>26812.564997392474</v>
      </c>
      <c r="IB30" s="12">
        <f t="shared" si="73"/>
        <v>26812.564997392474</v>
      </c>
      <c r="IC30" s="12">
        <f t="shared" si="73"/>
        <v>26812.564997392474</v>
      </c>
      <c r="ID30" s="12">
        <f t="shared" si="73"/>
        <v>26812.564997392474</v>
      </c>
      <c r="IE30" s="12">
        <f t="shared" si="73"/>
        <v>26812.564997392474</v>
      </c>
      <c r="IF30" s="12">
        <f t="shared" si="73"/>
        <v>26812.564997392474</v>
      </c>
      <c r="IG30" s="12">
        <f t="shared" si="73"/>
        <v>26812.564997392474</v>
      </c>
      <c r="IH30" s="12">
        <f t="shared" si="73"/>
        <v>26812.564997392474</v>
      </c>
      <c r="II30" s="12">
        <f t="shared" si="73"/>
        <v>26812.564997392474</v>
      </c>
      <c r="IJ30" s="12">
        <f t="shared" si="73"/>
        <v>26812.564997392474</v>
      </c>
      <c r="IK30" s="12">
        <f t="shared" si="73"/>
        <v>26812.564997392474</v>
      </c>
      <c r="IL30" s="12">
        <f t="shared" si="73"/>
        <v>26812.564997392474</v>
      </c>
      <c r="IM30" s="12">
        <f t="shared" si="73"/>
        <v>26812.564997392474</v>
      </c>
      <c r="IN30" s="12">
        <f t="shared" si="73"/>
        <v>26812.564997392474</v>
      </c>
      <c r="IO30" s="12">
        <f t="shared" si="73"/>
        <v>26812.564997392474</v>
      </c>
      <c r="IP30" s="12">
        <f t="shared" si="73"/>
        <v>26812.564997392474</v>
      </c>
      <c r="IQ30" s="12">
        <f t="shared" si="73"/>
        <v>26812.564997392474</v>
      </c>
      <c r="IR30" s="12">
        <f t="shared" si="73"/>
        <v>26812.564997392474</v>
      </c>
      <c r="IS30" s="12">
        <f t="shared" si="73"/>
        <v>26812.564997392474</v>
      </c>
      <c r="IT30" s="12">
        <f t="shared" si="73"/>
        <v>26812.564997392474</v>
      </c>
      <c r="IU30" s="12">
        <f t="shared" si="73"/>
        <v>26812.564997392474</v>
      </c>
      <c r="IV30" s="12">
        <f t="shared" si="73"/>
        <v>26812.564997392474</v>
      </c>
      <c r="IW30" s="12">
        <f t="shared" si="73"/>
        <v>26812.564997392474</v>
      </c>
      <c r="IX30" s="12">
        <f t="shared" si="73"/>
        <v>26812.564997392474</v>
      </c>
      <c r="IY30" s="12">
        <f t="shared" si="73"/>
        <v>26812.564997392474</v>
      </c>
      <c r="IZ30" s="12">
        <f t="shared" si="73"/>
        <v>26812.564997392474</v>
      </c>
      <c r="JA30" s="12">
        <f t="shared" si="73"/>
        <v>26812.564997392474</v>
      </c>
      <c r="JB30" s="12">
        <f t="shared" si="73"/>
        <v>26812.564997392474</v>
      </c>
      <c r="JC30" s="12">
        <f t="shared" si="73"/>
        <v>26812.564997392474</v>
      </c>
      <c r="JD30" s="12">
        <f t="shared" si="73"/>
        <v>26812.564997392474</v>
      </c>
      <c r="JE30" s="12">
        <f t="shared" si="73"/>
        <v>26812.564997392474</v>
      </c>
      <c r="JF30" s="12">
        <f t="shared" si="73"/>
        <v>26812.564997392474</v>
      </c>
      <c r="JG30" s="12">
        <f t="shared" si="73"/>
        <v>26812.564997392474</v>
      </c>
      <c r="JH30" s="12">
        <f t="shared" si="73"/>
        <v>26812.564997392474</v>
      </c>
      <c r="JI30" s="12">
        <f t="shared" si="73"/>
        <v>26812.564997392474</v>
      </c>
      <c r="JJ30" s="12">
        <f t="shared" si="73"/>
        <v>26812.564997392474</v>
      </c>
      <c r="JK30" s="12">
        <f t="shared" si="73"/>
        <v>26812.564997392474</v>
      </c>
      <c r="JL30" s="12">
        <f t="shared" si="73"/>
        <v>26812.564997392474</v>
      </c>
      <c r="JM30" s="12">
        <f t="shared" si="73"/>
        <v>26812.564997392474</v>
      </c>
      <c r="JN30" s="12">
        <f t="shared" si="73"/>
        <v>26812.564997392474</v>
      </c>
      <c r="JO30" s="12">
        <f t="shared" si="73"/>
        <v>26812.564997392474</v>
      </c>
      <c r="JP30" s="12">
        <f t="shared" si="73"/>
        <v>26812.564997392474</v>
      </c>
      <c r="JQ30" s="12">
        <f t="shared" si="73"/>
        <v>26812.564997392474</v>
      </c>
      <c r="JR30" s="12">
        <f t="shared" si="73"/>
        <v>26812.564997392474</v>
      </c>
      <c r="JS30" s="12">
        <f t="shared" si="73"/>
        <v>26812.564997392474</v>
      </c>
      <c r="JT30" s="12">
        <f t="shared" si="73"/>
        <v>26812.564997392474</v>
      </c>
      <c r="JU30" s="12">
        <f t="shared" si="73"/>
        <v>26812.564997392474</v>
      </c>
      <c r="JV30" s="12">
        <f t="shared" si="73"/>
        <v>26812.564997392474</v>
      </c>
      <c r="JW30" s="12">
        <f t="shared" si="73"/>
        <v>26812.564997392474</v>
      </c>
      <c r="JX30" s="12">
        <f t="shared" si="73"/>
        <v>26812.564997392474</v>
      </c>
      <c r="JY30" s="12">
        <f t="shared" si="73"/>
        <v>26812.564997392474</v>
      </c>
      <c r="JZ30" s="12">
        <f t="shared" si="73"/>
        <v>26812.564997392474</v>
      </c>
      <c r="KA30" s="12">
        <f t="shared" si="73"/>
        <v>26812.564997392474</v>
      </c>
      <c r="KB30" s="12">
        <f t="shared" si="73"/>
        <v>26812.564997392474</v>
      </c>
      <c r="KC30" s="12">
        <f t="shared" si="73"/>
        <v>26812.564997392474</v>
      </c>
      <c r="KD30" s="12">
        <f t="shared" si="73"/>
        <v>26812.564997392474</v>
      </c>
      <c r="KE30" s="12">
        <f t="shared" si="73"/>
        <v>26812.564997392474</v>
      </c>
      <c r="KF30" s="12">
        <f t="shared" si="73"/>
        <v>26812.564997392474</v>
      </c>
      <c r="KG30" s="12">
        <f t="shared" si="73"/>
        <v>26812.564997392474</v>
      </c>
      <c r="KH30" s="12">
        <f t="shared" si="73"/>
        <v>26812.564997392474</v>
      </c>
      <c r="KI30" s="12">
        <f t="shared" si="73"/>
        <v>26812.564997392474</v>
      </c>
      <c r="KJ30" s="12">
        <f t="shared" si="73"/>
        <v>26812.564997392474</v>
      </c>
      <c r="KK30" s="12">
        <f t="shared" si="73"/>
        <v>26812.564997392474</v>
      </c>
      <c r="KL30" s="12">
        <f t="shared" ref="KL30:MW30" si="74">KK30</f>
        <v>26812.564997392474</v>
      </c>
      <c r="KM30" s="12">
        <f t="shared" si="74"/>
        <v>26812.564997392474</v>
      </c>
      <c r="KN30" s="12">
        <f t="shared" si="74"/>
        <v>26812.564997392474</v>
      </c>
      <c r="KO30" s="12">
        <f t="shared" si="74"/>
        <v>26812.564997392474</v>
      </c>
      <c r="KP30" s="12">
        <f t="shared" si="74"/>
        <v>26812.564997392474</v>
      </c>
      <c r="KQ30" s="12">
        <f t="shared" si="74"/>
        <v>26812.564997392474</v>
      </c>
      <c r="KR30" s="12">
        <f t="shared" si="74"/>
        <v>26812.564997392474</v>
      </c>
      <c r="KS30" s="12">
        <f t="shared" si="74"/>
        <v>26812.564997392474</v>
      </c>
      <c r="KT30" s="12">
        <f t="shared" si="74"/>
        <v>26812.564997392474</v>
      </c>
      <c r="KU30" s="12">
        <f t="shared" si="74"/>
        <v>26812.564997392474</v>
      </c>
      <c r="KV30" s="12">
        <f t="shared" si="74"/>
        <v>26812.564997392474</v>
      </c>
      <c r="KW30" s="12">
        <f t="shared" si="74"/>
        <v>26812.564997392474</v>
      </c>
      <c r="KX30" s="12">
        <f t="shared" si="74"/>
        <v>26812.564997392474</v>
      </c>
      <c r="KY30" s="12">
        <f t="shared" si="74"/>
        <v>26812.564997392474</v>
      </c>
      <c r="KZ30" s="12">
        <f t="shared" si="74"/>
        <v>26812.564997392474</v>
      </c>
      <c r="LA30" s="12">
        <f t="shared" si="74"/>
        <v>26812.564997392474</v>
      </c>
      <c r="LB30" s="12">
        <f t="shared" si="74"/>
        <v>26812.564997392474</v>
      </c>
      <c r="LC30" s="12">
        <f t="shared" si="74"/>
        <v>26812.564997392474</v>
      </c>
      <c r="LD30" s="12">
        <f t="shared" si="74"/>
        <v>26812.564997392474</v>
      </c>
      <c r="LE30" s="12">
        <f t="shared" si="74"/>
        <v>26812.564997392474</v>
      </c>
      <c r="LF30" s="12">
        <f t="shared" si="74"/>
        <v>26812.564997392474</v>
      </c>
      <c r="LG30" s="12">
        <f t="shared" si="74"/>
        <v>26812.564997392474</v>
      </c>
      <c r="LH30" s="12">
        <f t="shared" si="74"/>
        <v>26812.564997392474</v>
      </c>
      <c r="LI30" s="12">
        <f t="shared" si="74"/>
        <v>26812.564997392474</v>
      </c>
      <c r="LJ30" s="12">
        <f t="shared" si="74"/>
        <v>26812.564997392474</v>
      </c>
      <c r="LK30" s="12">
        <f t="shared" si="74"/>
        <v>26812.564997392474</v>
      </c>
      <c r="LL30" s="12">
        <f t="shared" si="74"/>
        <v>26812.564997392474</v>
      </c>
      <c r="LM30" s="12">
        <f t="shared" si="74"/>
        <v>26812.564997392474</v>
      </c>
      <c r="LN30" s="12">
        <f t="shared" si="74"/>
        <v>26812.564997392474</v>
      </c>
      <c r="LO30" s="12">
        <f t="shared" si="74"/>
        <v>26812.564997392474</v>
      </c>
      <c r="LP30" s="12">
        <f t="shared" si="74"/>
        <v>26812.564997392474</v>
      </c>
      <c r="LQ30" s="12">
        <f t="shared" si="74"/>
        <v>26812.564997392474</v>
      </c>
      <c r="LR30" s="12">
        <f t="shared" si="74"/>
        <v>26812.564997392474</v>
      </c>
      <c r="LS30" s="12">
        <f t="shared" si="74"/>
        <v>26812.564997392474</v>
      </c>
      <c r="LT30" s="12">
        <f t="shared" si="74"/>
        <v>26812.564997392474</v>
      </c>
      <c r="LU30" s="12">
        <f t="shared" si="74"/>
        <v>26812.564997392474</v>
      </c>
      <c r="LV30" s="12">
        <f t="shared" si="74"/>
        <v>26812.564997392474</v>
      </c>
      <c r="LW30" s="12">
        <f t="shared" si="74"/>
        <v>26812.564997392474</v>
      </c>
      <c r="LX30" s="12">
        <f t="shared" si="74"/>
        <v>26812.564997392474</v>
      </c>
      <c r="LY30" s="12">
        <f t="shared" si="74"/>
        <v>26812.564997392474</v>
      </c>
      <c r="LZ30" s="12">
        <f t="shared" si="74"/>
        <v>26812.564997392474</v>
      </c>
      <c r="MA30" s="12">
        <f t="shared" si="74"/>
        <v>26812.564997392474</v>
      </c>
      <c r="MB30" s="12">
        <f t="shared" si="74"/>
        <v>26812.564997392474</v>
      </c>
      <c r="MC30" s="12">
        <f t="shared" si="74"/>
        <v>26812.564997392474</v>
      </c>
      <c r="MD30" s="12">
        <f t="shared" si="74"/>
        <v>26812.564997392474</v>
      </c>
      <c r="ME30" s="12">
        <f t="shared" si="74"/>
        <v>26812.564997392474</v>
      </c>
      <c r="MF30" s="12">
        <f t="shared" si="74"/>
        <v>26812.564997392474</v>
      </c>
      <c r="MG30" s="12">
        <f t="shared" si="74"/>
        <v>26812.564997392474</v>
      </c>
      <c r="MH30" s="12">
        <f t="shared" si="74"/>
        <v>26812.564997392474</v>
      </c>
      <c r="MI30" s="12">
        <f t="shared" si="74"/>
        <v>26812.564997392474</v>
      </c>
      <c r="MJ30" s="12">
        <f t="shared" si="74"/>
        <v>26812.564997392474</v>
      </c>
      <c r="MK30" s="12">
        <f t="shared" si="74"/>
        <v>26812.564997392474</v>
      </c>
      <c r="ML30" s="12">
        <f t="shared" si="74"/>
        <v>26812.564997392474</v>
      </c>
      <c r="MM30" s="12">
        <f t="shared" si="74"/>
        <v>26812.564997392474</v>
      </c>
      <c r="MN30" s="12">
        <f t="shared" si="74"/>
        <v>26812.564997392474</v>
      </c>
      <c r="MO30" s="12">
        <f t="shared" si="74"/>
        <v>26812.564997392474</v>
      </c>
      <c r="MP30" s="12">
        <f t="shared" si="74"/>
        <v>26812.564997392474</v>
      </c>
      <c r="MQ30" s="12">
        <f t="shared" si="74"/>
        <v>26812.564997392474</v>
      </c>
      <c r="MR30" s="12">
        <f t="shared" si="74"/>
        <v>26812.564997392474</v>
      </c>
      <c r="MS30" s="12">
        <f t="shared" si="74"/>
        <v>26812.564997392474</v>
      </c>
      <c r="MT30" s="12">
        <f t="shared" si="74"/>
        <v>26812.564997392474</v>
      </c>
      <c r="MU30" s="12">
        <f t="shared" si="74"/>
        <v>26812.564997392474</v>
      </c>
      <c r="MV30" s="12">
        <f t="shared" si="74"/>
        <v>26812.564997392474</v>
      </c>
      <c r="MW30" s="12">
        <f t="shared" si="74"/>
        <v>26812.564997392474</v>
      </c>
      <c r="MX30" s="12">
        <f t="shared" ref="MX30:PG30" si="75">MW30</f>
        <v>26812.564997392474</v>
      </c>
      <c r="MY30" s="12">
        <f t="shared" si="75"/>
        <v>26812.564997392474</v>
      </c>
      <c r="MZ30" s="12">
        <f t="shared" si="75"/>
        <v>26812.564997392474</v>
      </c>
      <c r="NA30" s="12">
        <f t="shared" si="75"/>
        <v>26812.564997392474</v>
      </c>
      <c r="NB30" s="12">
        <f t="shared" si="75"/>
        <v>26812.564997392474</v>
      </c>
      <c r="NC30" s="12">
        <f t="shared" si="75"/>
        <v>26812.564997392474</v>
      </c>
      <c r="ND30" s="12">
        <f t="shared" si="75"/>
        <v>26812.564997392474</v>
      </c>
      <c r="NE30" s="12">
        <f t="shared" si="75"/>
        <v>26812.564997392474</v>
      </c>
      <c r="NF30" s="12">
        <f t="shared" si="75"/>
        <v>26812.564997392474</v>
      </c>
      <c r="NG30" s="12">
        <f t="shared" si="75"/>
        <v>26812.564997392474</v>
      </c>
      <c r="NH30" s="12">
        <f t="shared" si="75"/>
        <v>26812.564997392474</v>
      </c>
      <c r="NI30" s="12">
        <f t="shared" si="75"/>
        <v>26812.564997392474</v>
      </c>
      <c r="NJ30" s="12">
        <f t="shared" si="75"/>
        <v>26812.564997392474</v>
      </c>
      <c r="NK30" s="12">
        <f t="shared" si="75"/>
        <v>26812.564997392474</v>
      </c>
      <c r="NL30" s="12">
        <f t="shared" si="75"/>
        <v>26812.564997392474</v>
      </c>
      <c r="NM30" s="12">
        <f t="shared" si="75"/>
        <v>26812.564997392474</v>
      </c>
      <c r="NN30" s="12">
        <f t="shared" si="75"/>
        <v>26812.564997392474</v>
      </c>
      <c r="NO30" s="12">
        <f t="shared" si="75"/>
        <v>26812.564997392474</v>
      </c>
      <c r="NP30" s="12">
        <f t="shared" si="75"/>
        <v>26812.564997392474</v>
      </c>
      <c r="NQ30" s="12">
        <f t="shared" si="75"/>
        <v>26812.564997392474</v>
      </c>
      <c r="NR30" s="12">
        <f t="shared" si="75"/>
        <v>26812.564997392474</v>
      </c>
      <c r="NS30" s="12">
        <f t="shared" si="75"/>
        <v>26812.564997392474</v>
      </c>
      <c r="NT30" s="12">
        <f t="shared" si="75"/>
        <v>26812.564997392474</v>
      </c>
      <c r="NU30" s="12">
        <f t="shared" si="75"/>
        <v>26812.564997392474</v>
      </c>
      <c r="NV30" s="12">
        <f t="shared" si="75"/>
        <v>26812.564997392474</v>
      </c>
      <c r="NW30" s="12">
        <f t="shared" si="75"/>
        <v>26812.564997392474</v>
      </c>
      <c r="NX30" s="12">
        <f t="shared" si="75"/>
        <v>26812.564997392474</v>
      </c>
      <c r="NY30" s="12">
        <f t="shared" si="75"/>
        <v>26812.564997392474</v>
      </c>
      <c r="NZ30" s="12">
        <f t="shared" si="75"/>
        <v>26812.564997392474</v>
      </c>
      <c r="OA30" s="12">
        <f t="shared" si="75"/>
        <v>26812.564997392474</v>
      </c>
      <c r="OB30" s="12">
        <f t="shared" si="75"/>
        <v>26812.564997392474</v>
      </c>
      <c r="OC30" s="12">
        <f t="shared" si="75"/>
        <v>26812.564997392474</v>
      </c>
      <c r="OD30" s="12">
        <f t="shared" si="75"/>
        <v>26812.564997392474</v>
      </c>
      <c r="OE30" s="12">
        <f t="shared" si="75"/>
        <v>26812.564997392474</v>
      </c>
      <c r="OF30" s="12">
        <f t="shared" si="75"/>
        <v>26812.564997392474</v>
      </c>
      <c r="OG30" s="12">
        <f t="shared" si="75"/>
        <v>26812.564997392474</v>
      </c>
      <c r="OH30" s="12">
        <f t="shared" si="75"/>
        <v>26812.564997392474</v>
      </c>
      <c r="OI30" s="12">
        <f t="shared" si="75"/>
        <v>26812.564997392474</v>
      </c>
      <c r="OJ30" s="12">
        <f t="shared" si="75"/>
        <v>26812.564997392474</v>
      </c>
      <c r="OK30" s="12">
        <f t="shared" si="75"/>
        <v>26812.564997392474</v>
      </c>
      <c r="OL30" s="12">
        <f t="shared" si="75"/>
        <v>26812.564997392474</v>
      </c>
      <c r="OM30" s="12">
        <f t="shared" si="75"/>
        <v>26812.564997392474</v>
      </c>
      <c r="ON30" s="12">
        <f t="shared" si="75"/>
        <v>26812.564997392474</v>
      </c>
      <c r="OO30" s="12">
        <f t="shared" si="75"/>
        <v>26812.564997392474</v>
      </c>
      <c r="OP30" s="12">
        <f t="shared" si="75"/>
        <v>26812.564997392474</v>
      </c>
      <c r="OQ30" s="12">
        <f t="shared" si="75"/>
        <v>26812.564997392474</v>
      </c>
      <c r="OR30" s="12">
        <f t="shared" si="75"/>
        <v>26812.564997392474</v>
      </c>
      <c r="OS30" s="12">
        <f t="shared" si="75"/>
        <v>26812.564997392474</v>
      </c>
      <c r="OT30" s="12">
        <f t="shared" si="75"/>
        <v>26812.564997392474</v>
      </c>
      <c r="OU30" s="12">
        <f t="shared" si="75"/>
        <v>26812.564997392474</v>
      </c>
      <c r="OV30" s="12">
        <f t="shared" si="75"/>
        <v>26812.564997392474</v>
      </c>
      <c r="OW30" s="12">
        <f t="shared" si="75"/>
        <v>26812.564997392474</v>
      </c>
      <c r="OX30" s="12">
        <f t="shared" si="75"/>
        <v>26812.564997392474</v>
      </c>
      <c r="OY30" s="12">
        <f t="shared" si="75"/>
        <v>26812.564997392474</v>
      </c>
      <c r="OZ30" s="12">
        <f t="shared" si="75"/>
        <v>26812.564997392474</v>
      </c>
      <c r="PA30" s="12">
        <f t="shared" si="75"/>
        <v>26812.564997392474</v>
      </c>
      <c r="PB30" s="12">
        <f t="shared" si="75"/>
        <v>26812.564997392474</v>
      </c>
      <c r="PC30" s="12">
        <f t="shared" si="75"/>
        <v>26812.564997392474</v>
      </c>
      <c r="PD30" s="12">
        <f t="shared" si="75"/>
        <v>26812.564997392474</v>
      </c>
      <c r="PE30" s="12">
        <f t="shared" si="75"/>
        <v>26812.564997392474</v>
      </c>
      <c r="PF30" s="12">
        <f t="shared" si="75"/>
        <v>26812.564997392474</v>
      </c>
      <c r="PG30" s="12">
        <f t="shared" si="75"/>
        <v>26812.564997392474</v>
      </c>
    </row>
    <row r="31" spans="1:435" ht="15.75" customHeight="1">
      <c r="A31" s="37"/>
      <c r="B31" s="14" t="s">
        <v>556</v>
      </c>
      <c r="C31" s="11">
        <f>SUM(D31:PG31)</f>
        <v>2290518.0220410521</v>
      </c>
      <c r="D31" s="7">
        <v>205096.18618467264</v>
      </c>
      <c r="E31" s="7">
        <v>189068.31237240392</v>
      </c>
      <c r="F31" s="12">
        <v>178116.36285053287</v>
      </c>
      <c r="G31" s="12">
        <v>167161.77204439114</v>
      </c>
      <c r="H31" s="12">
        <v>156204.51269004925</v>
      </c>
      <c r="I31" s="12">
        <v>145244.55723341391</v>
      </c>
      <c r="J31" s="12">
        <v>134281.87782696146</v>
      </c>
      <c r="K31" s="12">
        <v>123316.44632642996</v>
      </c>
      <c r="L31" s="12">
        <v>112348.23428747209</v>
      </c>
      <c r="M31" s="12">
        <v>101377.21296226443</v>
      </c>
      <c r="N31" s="12">
        <v>90403.353296075715</v>
      </c>
      <c r="O31" s="12">
        <v>79426.625923792366</v>
      </c>
      <c r="P31" s="12">
        <v>128878.4109530187</v>
      </c>
      <c r="Q31" s="12">
        <v>117895.85881404218</v>
      </c>
      <c r="R31" s="12">
        <v>106910.34897593514</v>
      </c>
      <c r="S31" s="12">
        <v>95921.850796430605</v>
      </c>
      <c r="T31" s="12">
        <v>84930.33330484305</v>
      </c>
      <c r="U31" s="12">
        <v>73935.765198323294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</row>
    <row r="32" spans="1:435">
      <c r="B32" s="28" t="s">
        <v>557</v>
      </c>
      <c r="C32" s="11">
        <f t="shared" ref="C32:C34" si="76">SUM(D32:PG32)</f>
        <v>63836116.749934979</v>
      </c>
      <c r="D32" s="13">
        <f>D29+D30+D31</f>
        <v>522195.95796796936</v>
      </c>
      <c r="E32" s="13">
        <f t="shared" ref="E32:G32" si="77">E29+E30+E31</f>
        <v>500476.57838704908</v>
      </c>
      <c r="F32" s="13">
        <f t="shared" si="77"/>
        <v>483833.12309652648</v>
      </c>
      <c r="G32" s="13">
        <f t="shared" si="77"/>
        <v>467187.02652173321</v>
      </c>
      <c r="H32" s="13">
        <f>H29+H30+H31</f>
        <v>450538.26139873976</v>
      </c>
      <c r="I32" s="13">
        <f t="shared" ref="I32" si="78">I29+I30+I31</f>
        <v>433886.80017345288</v>
      </c>
      <c r="J32" s="13">
        <f t="shared" ref="J32:K32" si="79">J29+J30+J31</f>
        <v>417232.61499834887</v>
      </c>
      <c r="K32" s="13">
        <f t="shared" si="79"/>
        <v>400575.67772916582</v>
      </c>
      <c r="L32" s="13">
        <f t="shared" ref="L32" si="80">L29+L30+L31</f>
        <v>383915.95992155641</v>
      </c>
      <c r="M32" s="13">
        <f t="shared" ref="M32" si="81">M29+M30+M31</f>
        <v>367253.43282769719</v>
      </c>
      <c r="N32" s="13">
        <f t="shared" ref="N32:O32" si="82">N29+N30+N31</f>
        <v>350588.06739285693</v>
      </c>
      <c r="O32" s="13">
        <f t="shared" si="82"/>
        <v>333919.83425192209</v>
      </c>
      <c r="P32" s="13">
        <f t="shared" ref="P32" si="83">P29+P30+P31</f>
        <v>377680.11351249693</v>
      </c>
      <c r="Q32" s="13">
        <f t="shared" ref="Q32:R32" si="84">Q29+Q30+Q31</f>
        <v>361006.05560486886</v>
      </c>
      <c r="R32" s="13">
        <f t="shared" si="84"/>
        <v>344329.03999811027</v>
      </c>
      <c r="S32" s="13">
        <f t="shared" ref="S32" si="85">S29+S30+S31</f>
        <v>327649.03604995424</v>
      </c>
      <c r="T32" s="13">
        <f t="shared" ref="T32" si="86">T29+T30+T31</f>
        <v>310966.0127897152</v>
      </c>
      <c r="U32" s="13">
        <f t="shared" ref="U32:V32" si="87">U29+U30+U31</f>
        <v>294279.93891454389</v>
      </c>
      <c r="V32" s="13">
        <f t="shared" si="87"/>
        <v>233135.66794756908</v>
      </c>
      <c r="W32" s="13">
        <f t="shared" ref="W32" si="88">W29+W30+W31</f>
        <v>227444.16217891756</v>
      </c>
      <c r="X32" s="13">
        <f t="shared" ref="X32:Y32" si="89">X29+X30+X31</f>
        <v>221752.65641026603</v>
      </c>
      <c r="Y32" s="13">
        <f t="shared" si="89"/>
        <v>216061.15064161451</v>
      </c>
      <c r="Z32" s="13">
        <f t="shared" ref="Z32" si="90">Z29+Z30+Z31</f>
        <v>210369.64487296299</v>
      </c>
      <c r="AA32" s="13">
        <f t="shared" ref="AA32" si="91">AA29+AA30+AA31</f>
        <v>204678.13910431147</v>
      </c>
      <c r="AB32" s="13">
        <f t="shared" ref="AB32:AC32" si="92">AB29+AB30+AB31</f>
        <v>198986.63333565995</v>
      </c>
      <c r="AC32" s="13">
        <f t="shared" si="92"/>
        <v>193295.12756700843</v>
      </c>
      <c r="AD32" s="13">
        <f t="shared" ref="AD32" si="93">AD29+AD30+AD31</f>
        <v>187603.62179835691</v>
      </c>
      <c r="AE32" s="13">
        <f t="shared" ref="AE32:AF32" si="94">AE29+AE30+AE31</f>
        <v>181912.11602970539</v>
      </c>
      <c r="AF32" s="13">
        <f t="shared" si="94"/>
        <v>176220.61026105387</v>
      </c>
      <c r="AG32" s="13">
        <f t="shared" ref="AG32" si="95">AG29+AG30+AG31</f>
        <v>170529.10449240234</v>
      </c>
      <c r="AH32" s="13">
        <f t="shared" ref="AH32" si="96">AH29+AH30+AH31</f>
        <v>164837.59872375082</v>
      </c>
      <c r="AI32" s="13">
        <f t="shared" ref="AI32:AJ32" si="97">AI29+AI30+AI31</f>
        <v>159146.0929550993</v>
      </c>
      <c r="AJ32" s="13">
        <f t="shared" si="97"/>
        <v>153454.58718644778</v>
      </c>
      <c r="AK32" s="13">
        <f t="shared" ref="AK32" si="98">AK29+AK30+AK31</f>
        <v>147763.08141779626</v>
      </c>
      <c r="AL32" s="13">
        <f t="shared" ref="AL32:AM32" si="99">AL29+AL30+AL31</f>
        <v>142071.57564914471</v>
      </c>
      <c r="AM32" s="13">
        <f t="shared" si="99"/>
        <v>136380.06988049316</v>
      </c>
      <c r="AN32" s="13">
        <f t="shared" ref="AN32" si="100">AN29+AN30+AN31</f>
        <v>139018.12910923408</v>
      </c>
      <c r="AO32" s="13">
        <f t="shared" ref="AO32" si="101">AO29+AO30+AO31</f>
        <v>139018.12910923408</v>
      </c>
      <c r="AP32" s="13">
        <f t="shared" ref="AP32:AQ32" si="102">AP29+AP30+AP31</f>
        <v>139018.12910923408</v>
      </c>
      <c r="AQ32" s="13">
        <f t="shared" si="102"/>
        <v>139018.12910923408</v>
      </c>
      <c r="AR32" s="13">
        <f t="shared" ref="AR32" si="103">AR29+AR30+AR31</f>
        <v>139018.12910923408</v>
      </c>
      <c r="AS32" s="13">
        <f t="shared" ref="AS32:AT32" si="104">AS29+AS30+AS31</f>
        <v>139018.12910923408</v>
      </c>
      <c r="AT32" s="13">
        <f t="shared" si="104"/>
        <v>139018.12910923408</v>
      </c>
      <c r="AU32" s="13">
        <f t="shared" ref="AU32" si="105">AU29+AU30+AU31</f>
        <v>139018.12910923408</v>
      </c>
      <c r="AV32" s="13">
        <f t="shared" ref="AV32" si="106">AV29+AV30+AV31</f>
        <v>139018.12910923408</v>
      </c>
      <c r="AW32" s="13">
        <f t="shared" ref="AW32:AX32" si="107">AW29+AW30+AW31</f>
        <v>139018.12910923408</v>
      </c>
      <c r="AX32" s="13">
        <f t="shared" si="107"/>
        <v>139018.12910923408</v>
      </c>
      <c r="AY32" s="13">
        <f t="shared" ref="AY32" si="108">AY29+AY30+AY31</f>
        <v>139018.12910923408</v>
      </c>
      <c r="AZ32" s="13">
        <f t="shared" ref="AZ32:BA32" si="109">AZ29+AZ30+AZ31</f>
        <v>139018.12910923408</v>
      </c>
      <c r="BA32" s="13">
        <f t="shared" si="109"/>
        <v>139018.12910923408</v>
      </c>
      <c r="BB32" s="13">
        <f t="shared" ref="BB32" si="110">BB29+BB30+BB31</f>
        <v>139018.12910923408</v>
      </c>
      <c r="BC32" s="13">
        <f t="shared" ref="BC32" si="111">BC29+BC30+BC31</f>
        <v>139018.12910923408</v>
      </c>
      <c r="BD32" s="13">
        <f t="shared" ref="BD32:BE32" si="112">BD29+BD30+BD31</f>
        <v>139018.12910923408</v>
      </c>
      <c r="BE32" s="13">
        <f t="shared" si="112"/>
        <v>139018.12910923408</v>
      </c>
      <c r="BF32" s="13">
        <f t="shared" ref="BF32" si="113">BF29+BF30+BF31</f>
        <v>139018.12910923408</v>
      </c>
      <c r="BG32" s="13">
        <f t="shared" ref="BG32:BH32" si="114">BG29+BG30+BG31</f>
        <v>139018.12910923408</v>
      </c>
      <c r="BH32" s="13">
        <f t="shared" si="114"/>
        <v>139018.12910923408</v>
      </c>
      <c r="BI32" s="13">
        <f t="shared" ref="BI32" si="115">BI29+BI30+BI31</f>
        <v>139018.12910923408</v>
      </c>
      <c r="BJ32" s="13">
        <f t="shared" ref="BJ32" si="116">BJ29+BJ30+BJ31</f>
        <v>139018.12910923408</v>
      </c>
      <c r="BK32" s="13">
        <f t="shared" ref="BK32:BL32" si="117">BK29+BK30+BK31</f>
        <v>139018.12910923408</v>
      </c>
      <c r="BL32" s="13">
        <f t="shared" si="117"/>
        <v>139018.12910923408</v>
      </c>
      <c r="BM32" s="13">
        <f t="shared" ref="BM32" si="118">BM29+BM30+BM31</f>
        <v>139018.12910923408</v>
      </c>
      <c r="BN32" s="13">
        <f t="shared" ref="BN32:BO32" si="119">BN29+BN30+BN31</f>
        <v>139018.12910923408</v>
      </c>
      <c r="BO32" s="13">
        <f t="shared" si="119"/>
        <v>139018.12910923408</v>
      </c>
      <c r="BP32" s="13">
        <f t="shared" ref="BP32" si="120">BP29+BP30+BP31</f>
        <v>139018.12910923408</v>
      </c>
      <c r="BQ32" s="13">
        <f t="shared" ref="BQ32" si="121">BQ29+BQ30+BQ31</f>
        <v>139018.12910923408</v>
      </c>
      <c r="BR32" s="13">
        <f t="shared" ref="BR32:BS32" si="122">BR29+BR30+BR31</f>
        <v>139018.12910923408</v>
      </c>
      <c r="BS32" s="13">
        <f t="shared" si="122"/>
        <v>139018.12910923408</v>
      </c>
      <c r="BT32" s="13">
        <f t="shared" ref="BT32" si="123">BT29+BT30+BT31</f>
        <v>139018.12910923408</v>
      </c>
      <c r="BU32" s="13">
        <f t="shared" ref="BU32:BV32" si="124">BU29+BU30+BU31</f>
        <v>139018.12910923408</v>
      </c>
      <c r="BV32" s="13">
        <f t="shared" si="124"/>
        <v>139018.12910923408</v>
      </c>
      <c r="BW32" s="13">
        <f t="shared" ref="BW32" si="125">BW29+BW30+BW31</f>
        <v>139018.12910923408</v>
      </c>
      <c r="BX32" s="13">
        <f t="shared" ref="BX32" si="126">BX29+BX30+BX31</f>
        <v>139018.12910923408</v>
      </c>
      <c r="BY32" s="13">
        <f t="shared" ref="BY32:BZ32" si="127">BY29+BY30+BY31</f>
        <v>139018.12910923408</v>
      </c>
      <c r="BZ32" s="13">
        <f t="shared" si="127"/>
        <v>139018.12910923408</v>
      </c>
      <c r="CA32" s="13">
        <f t="shared" ref="CA32" si="128">CA29+CA30+CA31</f>
        <v>139018.12910923408</v>
      </c>
      <c r="CB32" s="13">
        <f t="shared" ref="CB32:CC32" si="129">CB29+CB30+CB31</f>
        <v>139018.12910923408</v>
      </c>
      <c r="CC32" s="13">
        <f t="shared" si="129"/>
        <v>139018.12910923408</v>
      </c>
      <c r="CD32" s="13">
        <f t="shared" ref="CD32" si="130">CD29+CD30+CD31</f>
        <v>139018.12910923408</v>
      </c>
      <c r="CE32" s="13">
        <f t="shared" ref="CE32" si="131">CE29+CE30+CE31</f>
        <v>139018.12910923408</v>
      </c>
      <c r="CF32" s="13">
        <f t="shared" ref="CF32:CG32" si="132">CF29+CF30+CF31</f>
        <v>139018.12910923408</v>
      </c>
      <c r="CG32" s="13">
        <f t="shared" si="132"/>
        <v>139018.12910923408</v>
      </c>
      <c r="CH32" s="13">
        <f t="shared" ref="CH32" si="133">CH29+CH30+CH31</f>
        <v>139018.12910923408</v>
      </c>
      <c r="CI32" s="13">
        <f t="shared" ref="CI32:CJ32" si="134">CI29+CI30+CI31</f>
        <v>139018.12910923408</v>
      </c>
      <c r="CJ32" s="13">
        <f t="shared" si="134"/>
        <v>139018.12910923408</v>
      </c>
      <c r="CK32" s="13">
        <f t="shared" ref="CK32" si="135">CK29+CK30+CK31</f>
        <v>139018.12910923408</v>
      </c>
      <c r="CL32" s="13">
        <f t="shared" ref="CL32" si="136">CL29+CL30+CL31</f>
        <v>139018.12910923408</v>
      </c>
      <c r="CM32" s="13">
        <f t="shared" ref="CM32:CN32" si="137">CM29+CM30+CM31</f>
        <v>139018.12910923408</v>
      </c>
      <c r="CN32" s="13">
        <f t="shared" si="137"/>
        <v>139018.12910923408</v>
      </c>
      <c r="CO32" s="13">
        <f t="shared" ref="CO32" si="138">CO29+CO30+CO31</f>
        <v>139018.12910923408</v>
      </c>
      <c r="CP32" s="13">
        <f t="shared" ref="CP32:CQ32" si="139">CP29+CP30+CP31</f>
        <v>139018.12910923408</v>
      </c>
      <c r="CQ32" s="13">
        <f t="shared" si="139"/>
        <v>139018.12910923408</v>
      </c>
      <c r="CR32" s="13">
        <f t="shared" ref="CR32" si="140">CR29+CR30+CR31</f>
        <v>139018.12910923408</v>
      </c>
      <c r="CS32" s="13">
        <f t="shared" ref="CS32" si="141">CS29+CS30+CS31</f>
        <v>139018.12910923408</v>
      </c>
      <c r="CT32" s="13">
        <f t="shared" ref="CT32:CU32" si="142">CT29+CT30+CT31</f>
        <v>139018.12910923408</v>
      </c>
      <c r="CU32" s="13">
        <f t="shared" si="142"/>
        <v>139018.12910923408</v>
      </c>
      <c r="CV32" s="13">
        <f t="shared" ref="CV32" si="143">CV29+CV30+CV31</f>
        <v>139018.12910923408</v>
      </c>
      <c r="CW32" s="13">
        <f t="shared" ref="CW32:CX32" si="144">CW29+CW30+CW31</f>
        <v>139018.12910923408</v>
      </c>
      <c r="CX32" s="13">
        <f t="shared" si="144"/>
        <v>139018.12910923408</v>
      </c>
      <c r="CY32" s="13">
        <f t="shared" ref="CY32" si="145">CY29+CY30+CY31</f>
        <v>139018.12910923408</v>
      </c>
      <c r="CZ32" s="13">
        <f t="shared" ref="CZ32" si="146">CZ29+CZ30+CZ31</f>
        <v>139018.12910923408</v>
      </c>
      <c r="DA32" s="13">
        <f t="shared" ref="DA32:DB32" si="147">DA29+DA30+DA31</f>
        <v>139018.12910923408</v>
      </c>
      <c r="DB32" s="13">
        <f t="shared" si="147"/>
        <v>139018.12910923408</v>
      </c>
      <c r="DC32" s="13">
        <f t="shared" ref="DC32" si="148">DC29+DC30+DC31</f>
        <v>139018.12910923408</v>
      </c>
      <c r="DD32" s="13">
        <f t="shared" ref="DD32:DE32" si="149">DD29+DD30+DD31</f>
        <v>139018.12910923408</v>
      </c>
      <c r="DE32" s="13">
        <f t="shared" si="149"/>
        <v>139018.12910923408</v>
      </c>
      <c r="DF32" s="13">
        <f t="shared" ref="DF32" si="150">DF29+DF30+DF31</f>
        <v>139018.12910923408</v>
      </c>
      <c r="DG32" s="13">
        <f t="shared" ref="DG32" si="151">DG29+DG30+DG31</f>
        <v>139018.12910923408</v>
      </c>
      <c r="DH32" s="13">
        <f t="shared" ref="DH32:DI32" si="152">DH29+DH30+DH31</f>
        <v>139018.12910923408</v>
      </c>
      <c r="DI32" s="13">
        <f t="shared" si="152"/>
        <v>139018.12910923408</v>
      </c>
      <c r="DJ32" s="13">
        <f t="shared" ref="DJ32" si="153">DJ29+DJ30+DJ31</f>
        <v>139018.12910923408</v>
      </c>
      <c r="DK32" s="13">
        <f t="shared" ref="DK32:DL32" si="154">DK29+DK30+DK31</f>
        <v>139018.12910923408</v>
      </c>
      <c r="DL32" s="13">
        <f t="shared" si="154"/>
        <v>139018.12910923408</v>
      </c>
      <c r="DM32" s="13">
        <f t="shared" ref="DM32" si="155">DM29+DM30+DM31</f>
        <v>139018.12910923408</v>
      </c>
      <c r="DN32" s="13">
        <f t="shared" ref="DN32" si="156">DN29+DN30+DN31</f>
        <v>139018.12910923408</v>
      </c>
      <c r="DO32" s="13">
        <f t="shared" ref="DO32:DP32" si="157">DO29+DO30+DO31</f>
        <v>139018.12910923408</v>
      </c>
      <c r="DP32" s="13">
        <f t="shared" si="157"/>
        <v>139018.12910923408</v>
      </c>
      <c r="DQ32" s="13">
        <f t="shared" ref="DQ32" si="158">DQ29+DQ30+DQ31</f>
        <v>139018.12910923408</v>
      </c>
      <c r="DR32" s="13">
        <f t="shared" ref="DR32:DS32" si="159">DR29+DR30+DR31</f>
        <v>139018.12910923408</v>
      </c>
      <c r="DS32" s="13">
        <f t="shared" si="159"/>
        <v>139018.12910923408</v>
      </c>
      <c r="DT32" s="13">
        <f t="shared" ref="DT32" si="160">DT29+DT30+DT31</f>
        <v>139018.12910923408</v>
      </c>
      <c r="DU32" s="13">
        <f t="shared" ref="DU32" si="161">DU29+DU30+DU31</f>
        <v>139018.12910923408</v>
      </c>
      <c r="DV32" s="13">
        <f t="shared" ref="DV32:DW32" si="162">DV29+DV30+DV31</f>
        <v>139018.12910923408</v>
      </c>
      <c r="DW32" s="13">
        <f t="shared" si="162"/>
        <v>139018.12910923408</v>
      </c>
      <c r="DX32" s="13">
        <f t="shared" ref="DX32" si="163">DX29+DX30+DX31</f>
        <v>139018.12910923408</v>
      </c>
      <c r="DY32" s="13">
        <f t="shared" ref="DY32:DZ32" si="164">DY29+DY30+DY31</f>
        <v>139018.12910923408</v>
      </c>
      <c r="DZ32" s="13">
        <f t="shared" si="164"/>
        <v>139018.12910923408</v>
      </c>
      <c r="EA32" s="13">
        <f t="shared" ref="EA32" si="165">EA29+EA30+EA31</f>
        <v>139018.12910923408</v>
      </c>
      <c r="EB32" s="13">
        <f t="shared" ref="EB32" si="166">EB29+EB30+EB31</f>
        <v>139018.12910923408</v>
      </c>
      <c r="EC32" s="13">
        <f t="shared" ref="EC32:ED32" si="167">EC29+EC30+EC31</f>
        <v>139018.12910923408</v>
      </c>
      <c r="ED32" s="13">
        <f t="shared" si="167"/>
        <v>139018.12910923408</v>
      </c>
      <c r="EE32" s="13">
        <f t="shared" ref="EE32" si="168">EE29+EE30+EE31</f>
        <v>139018.12910923408</v>
      </c>
      <c r="EF32" s="13">
        <f t="shared" ref="EF32:EG32" si="169">EF29+EF30+EF31</f>
        <v>139018.12910923408</v>
      </c>
      <c r="EG32" s="13">
        <f t="shared" si="169"/>
        <v>139018.12910923408</v>
      </c>
      <c r="EH32" s="13">
        <f t="shared" ref="EH32" si="170">EH29+EH30+EH31</f>
        <v>139018.12910923408</v>
      </c>
      <c r="EI32" s="13">
        <f t="shared" ref="EI32" si="171">EI29+EI30+EI31</f>
        <v>139018.12910923408</v>
      </c>
      <c r="EJ32" s="13">
        <f t="shared" ref="EJ32:EK32" si="172">EJ29+EJ30+EJ31</f>
        <v>139018.12910923408</v>
      </c>
      <c r="EK32" s="13">
        <f t="shared" si="172"/>
        <v>139018.12910923408</v>
      </c>
      <c r="EL32" s="13">
        <f t="shared" ref="EL32" si="173">EL29+EL30+EL31</f>
        <v>139018.12910923408</v>
      </c>
      <c r="EM32" s="13">
        <f t="shared" ref="EM32:EN32" si="174">EM29+EM30+EM31</f>
        <v>139018.12910923408</v>
      </c>
      <c r="EN32" s="13">
        <f t="shared" si="174"/>
        <v>139018.12910923408</v>
      </c>
      <c r="EO32" s="13">
        <f t="shared" ref="EO32" si="175">EO29+EO30+EO31</f>
        <v>139018.12910923408</v>
      </c>
      <c r="EP32" s="13">
        <f t="shared" ref="EP32" si="176">EP29+EP30+EP31</f>
        <v>139018.12910923408</v>
      </c>
      <c r="EQ32" s="13">
        <f t="shared" ref="EQ32:ER32" si="177">EQ29+EQ30+EQ31</f>
        <v>139018.12910923408</v>
      </c>
      <c r="ER32" s="13">
        <f t="shared" si="177"/>
        <v>139018.12910923408</v>
      </c>
      <c r="ES32" s="13">
        <f t="shared" ref="ES32" si="178">ES29+ES30+ES31</f>
        <v>139018.12910923408</v>
      </c>
      <c r="ET32" s="13">
        <f t="shared" ref="ET32:EU32" si="179">ET29+ET30+ET31</f>
        <v>139018.12910923408</v>
      </c>
      <c r="EU32" s="13">
        <f t="shared" si="179"/>
        <v>139018.12910923408</v>
      </c>
      <c r="EV32" s="13">
        <f t="shared" ref="EV32" si="180">EV29+EV30+EV31</f>
        <v>139018.12910923408</v>
      </c>
      <c r="EW32" s="13">
        <f t="shared" ref="EW32" si="181">EW29+EW30+EW31</f>
        <v>139018.12910923408</v>
      </c>
      <c r="EX32" s="13">
        <f t="shared" ref="EX32:EY32" si="182">EX29+EX30+EX31</f>
        <v>139018.12910923408</v>
      </c>
      <c r="EY32" s="13">
        <f t="shared" si="182"/>
        <v>139018.12910923408</v>
      </c>
      <c r="EZ32" s="13">
        <f t="shared" ref="EZ32" si="183">EZ29+EZ30+EZ31</f>
        <v>139018.12910923408</v>
      </c>
      <c r="FA32" s="13">
        <f t="shared" ref="FA32:FB32" si="184">FA29+FA30+FA31</f>
        <v>139018.12910923408</v>
      </c>
      <c r="FB32" s="13">
        <f t="shared" si="184"/>
        <v>139018.12910923408</v>
      </c>
      <c r="FC32" s="13">
        <f t="shared" ref="FC32" si="185">FC29+FC30+FC31</f>
        <v>139018.12910923408</v>
      </c>
      <c r="FD32" s="13">
        <f t="shared" ref="FD32" si="186">FD29+FD30+FD31</f>
        <v>139018.12910923408</v>
      </c>
      <c r="FE32" s="13">
        <f t="shared" ref="FE32:FF32" si="187">FE29+FE30+FE31</f>
        <v>139018.12910923408</v>
      </c>
      <c r="FF32" s="13">
        <f t="shared" si="187"/>
        <v>139018.12910923408</v>
      </c>
      <c r="FG32" s="13">
        <f t="shared" ref="FG32" si="188">FG29+FG30+FG31</f>
        <v>139018.12910923408</v>
      </c>
      <c r="FH32" s="13">
        <f t="shared" ref="FH32:FI32" si="189">FH29+FH30+FH31</f>
        <v>139018.12910923408</v>
      </c>
      <c r="FI32" s="13">
        <f t="shared" si="189"/>
        <v>139018.12910923408</v>
      </c>
      <c r="FJ32" s="13">
        <f t="shared" ref="FJ32" si="190">FJ29+FJ30+FJ31</f>
        <v>139018.12910923408</v>
      </c>
      <c r="FK32" s="13">
        <f t="shared" ref="FK32" si="191">FK29+FK30+FK31</f>
        <v>139018.12910923408</v>
      </c>
      <c r="FL32" s="13">
        <f t="shared" ref="FL32:FM32" si="192">FL29+FL30+FL31</f>
        <v>139018.12910923408</v>
      </c>
      <c r="FM32" s="13">
        <f t="shared" si="192"/>
        <v>139018.12910923408</v>
      </c>
      <c r="FN32" s="13">
        <f t="shared" ref="FN32" si="193">FN29+FN30+FN31</f>
        <v>139018.12910923408</v>
      </c>
      <c r="FO32" s="13">
        <f t="shared" ref="FO32:FP32" si="194">FO29+FO30+FO31</f>
        <v>139018.12910923408</v>
      </c>
      <c r="FP32" s="13">
        <f t="shared" si="194"/>
        <v>139018.12910923408</v>
      </c>
      <c r="FQ32" s="13">
        <f t="shared" ref="FQ32" si="195">FQ29+FQ30+FQ31</f>
        <v>139018.12910923408</v>
      </c>
      <c r="FR32" s="13">
        <f t="shared" ref="FR32" si="196">FR29+FR30+FR31</f>
        <v>139018.12910923408</v>
      </c>
      <c r="FS32" s="13">
        <f t="shared" ref="FS32:FT32" si="197">FS29+FS30+FS31</f>
        <v>139018.12910923408</v>
      </c>
      <c r="FT32" s="13">
        <f t="shared" si="197"/>
        <v>139018.12910923408</v>
      </c>
      <c r="FU32" s="13">
        <f t="shared" ref="FU32" si="198">FU29+FU30+FU31</f>
        <v>139018.12910923408</v>
      </c>
      <c r="FV32" s="13">
        <f t="shared" ref="FV32:FW32" si="199">FV29+FV30+FV31</f>
        <v>139018.12910923408</v>
      </c>
      <c r="FW32" s="13">
        <f t="shared" si="199"/>
        <v>139018.12910923408</v>
      </c>
      <c r="FX32" s="13">
        <f t="shared" ref="FX32" si="200">FX29+FX30+FX31</f>
        <v>139018.12910923408</v>
      </c>
      <c r="FY32" s="13">
        <f t="shared" ref="FY32" si="201">FY29+FY30+FY31</f>
        <v>139018.12910923408</v>
      </c>
      <c r="FZ32" s="13">
        <f t="shared" ref="FZ32:GA32" si="202">FZ29+FZ30+FZ31</f>
        <v>139018.12910923408</v>
      </c>
      <c r="GA32" s="13">
        <f t="shared" si="202"/>
        <v>139018.12910923408</v>
      </c>
      <c r="GB32" s="13">
        <f t="shared" ref="GB32" si="203">GB29+GB30+GB31</f>
        <v>139018.12910923408</v>
      </c>
      <c r="GC32" s="13">
        <f t="shared" ref="GC32:GD32" si="204">GC29+GC30+GC31</f>
        <v>139018.12910923408</v>
      </c>
      <c r="GD32" s="13">
        <f t="shared" si="204"/>
        <v>139018.12910923408</v>
      </c>
      <c r="GE32" s="13">
        <f t="shared" ref="GE32" si="205">GE29+GE30+GE31</f>
        <v>139018.12910923408</v>
      </c>
      <c r="GF32" s="13">
        <f t="shared" ref="GF32" si="206">GF29+GF30+GF31</f>
        <v>139018.12910923408</v>
      </c>
      <c r="GG32" s="13">
        <f t="shared" ref="GG32:GH32" si="207">GG29+GG30+GG31</f>
        <v>139018.12910923408</v>
      </c>
      <c r="GH32" s="13">
        <f t="shared" si="207"/>
        <v>139018.12910923408</v>
      </c>
      <c r="GI32" s="13">
        <f t="shared" ref="GI32" si="208">GI29+GI30+GI31</f>
        <v>139018.12910923408</v>
      </c>
      <c r="GJ32" s="13">
        <f t="shared" ref="GJ32:GK32" si="209">GJ29+GJ30+GJ31</f>
        <v>139018.12910923408</v>
      </c>
      <c r="GK32" s="13">
        <f t="shared" si="209"/>
        <v>139018.12910923408</v>
      </c>
      <c r="GL32" s="13">
        <f t="shared" ref="GL32" si="210">GL29+GL30+GL31</f>
        <v>139018.12910923408</v>
      </c>
      <c r="GM32" s="13">
        <f t="shared" ref="GM32" si="211">GM29+GM30+GM31</f>
        <v>139018.12910923408</v>
      </c>
      <c r="GN32" s="13">
        <f t="shared" ref="GN32:GO32" si="212">GN29+GN30+GN31</f>
        <v>139018.12910923408</v>
      </c>
      <c r="GO32" s="13">
        <f t="shared" si="212"/>
        <v>139018.12910923408</v>
      </c>
      <c r="GP32" s="13">
        <f t="shared" ref="GP32" si="213">GP29+GP30+GP31</f>
        <v>139018.12910923408</v>
      </c>
      <c r="GQ32" s="13">
        <f t="shared" ref="GQ32:GR32" si="214">GQ29+GQ30+GQ31</f>
        <v>139018.12910923408</v>
      </c>
      <c r="GR32" s="13">
        <f t="shared" si="214"/>
        <v>139018.12910923408</v>
      </c>
      <c r="GS32" s="13">
        <f t="shared" ref="GS32" si="215">GS29+GS30+GS31</f>
        <v>139018.12910923408</v>
      </c>
      <c r="GT32" s="13">
        <f t="shared" ref="GT32" si="216">GT29+GT30+GT31</f>
        <v>139018.12910923408</v>
      </c>
      <c r="GU32" s="13">
        <f t="shared" ref="GU32:GV32" si="217">GU29+GU30+GU31</f>
        <v>139018.12910923408</v>
      </c>
      <c r="GV32" s="13">
        <f t="shared" si="217"/>
        <v>139018.12910923408</v>
      </c>
      <c r="GW32" s="13">
        <f t="shared" ref="GW32" si="218">GW29+GW30+GW31</f>
        <v>139018.12910923408</v>
      </c>
      <c r="GX32" s="13">
        <f t="shared" ref="GX32:GY32" si="219">GX29+GX30+GX31</f>
        <v>139018.12910923408</v>
      </c>
      <c r="GY32" s="13">
        <f t="shared" si="219"/>
        <v>139018.12910923408</v>
      </c>
      <c r="GZ32" s="13">
        <f t="shared" ref="GZ32" si="220">GZ29+GZ30+GZ31</f>
        <v>139018.12910923408</v>
      </c>
      <c r="HA32" s="13">
        <f t="shared" ref="HA32" si="221">HA29+HA30+HA31</f>
        <v>139018.12910923408</v>
      </c>
      <c r="HB32" s="13">
        <f t="shared" ref="HB32:HC32" si="222">HB29+HB30+HB31</f>
        <v>139018.12910923408</v>
      </c>
      <c r="HC32" s="13">
        <f t="shared" si="222"/>
        <v>139018.12910923408</v>
      </c>
      <c r="HD32" s="13">
        <f t="shared" ref="HD32" si="223">HD29+HD30+HD31</f>
        <v>139018.12910923408</v>
      </c>
      <c r="HE32" s="13">
        <f t="shared" ref="HE32:HF32" si="224">HE29+HE30+HE31</f>
        <v>139018.12910923408</v>
      </c>
      <c r="HF32" s="13">
        <f t="shared" si="224"/>
        <v>139018.12910923408</v>
      </c>
      <c r="HG32" s="13">
        <f t="shared" ref="HG32" si="225">HG29+HG30+HG31</f>
        <v>139018.12910923408</v>
      </c>
      <c r="HH32" s="13">
        <f t="shared" ref="HH32" si="226">HH29+HH30+HH31</f>
        <v>139018.12910923408</v>
      </c>
      <c r="HI32" s="13">
        <f t="shared" ref="HI32:HJ32" si="227">HI29+HI30+HI31</f>
        <v>139018.12910923408</v>
      </c>
      <c r="HJ32" s="13">
        <f t="shared" si="227"/>
        <v>139018.12910923408</v>
      </c>
      <c r="HK32" s="13">
        <f t="shared" ref="HK32" si="228">HK29+HK30+HK31</f>
        <v>139018.12910923408</v>
      </c>
      <c r="HL32" s="13">
        <f t="shared" ref="HL32:HM32" si="229">HL29+HL30+HL31</f>
        <v>139018.12910923408</v>
      </c>
      <c r="HM32" s="13">
        <f t="shared" si="229"/>
        <v>139018.12910923408</v>
      </c>
      <c r="HN32" s="13">
        <f t="shared" ref="HN32" si="230">HN29+HN30+HN31</f>
        <v>139018.12910923408</v>
      </c>
      <c r="HO32" s="13">
        <f t="shared" ref="HO32" si="231">HO29+HO30+HO31</f>
        <v>139018.12910923408</v>
      </c>
      <c r="HP32" s="13">
        <f t="shared" ref="HP32:HQ32" si="232">HP29+HP30+HP31</f>
        <v>139018.12910923408</v>
      </c>
      <c r="HQ32" s="13">
        <f t="shared" si="232"/>
        <v>139018.12910923408</v>
      </c>
      <c r="HR32" s="13">
        <f t="shared" ref="HR32" si="233">HR29+HR30+HR31</f>
        <v>139018.12910923408</v>
      </c>
      <c r="HS32" s="13">
        <f t="shared" ref="HS32:HT32" si="234">HS29+HS30+HS31</f>
        <v>139018.12910923408</v>
      </c>
      <c r="HT32" s="13">
        <f t="shared" si="234"/>
        <v>139018.12910923408</v>
      </c>
      <c r="HU32" s="13">
        <f t="shared" ref="HU32" si="235">HU29+HU30+HU31</f>
        <v>139018.12910923408</v>
      </c>
      <c r="HV32" s="13">
        <f t="shared" ref="HV32" si="236">HV29+HV30+HV31</f>
        <v>139018.12910923408</v>
      </c>
      <c r="HW32" s="13">
        <f t="shared" ref="HW32:HX32" si="237">HW29+HW30+HW31</f>
        <v>139018.12910923408</v>
      </c>
      <c r="HX32" s="13">
        <f t="shared" si="237"/>
        <v>139018.12910923408</v>
      </c>
      <c r="HY32" s="13">
        <f t="shared" ref="HY32" si="238">HY29+HY30+HY31</f>
        <v>139018.12910923408</v>
      </c>
      <c r="HZ32" s="13">
        <f t="shared" ref="HZ32:IA32" si="239">HZ29+HZ30+HZ31</f>
        <v>139018.12910923408</v>
      </c>
      <c r="IA32" s="13">
        <f t="shared" si="239"/>
        <v>139018.12910923408</v>
      </c>
      <c r="IB32" s="13">
        <f t="shared" ref="IB32" si="240">IB29+IB30+IB31</f>
        <v>139018.12910923408</v>
      </c>
      <c r="IC32" s="13">
        <f t="shared" ref="IC32" si="241">IC29+IC30+IC31</f>
        <v>139018.12910923408</v>
      </c>
      <c r="ID32" s="13">
        <f t="shared" ref="ID32:IE32" si="242">ID29+ID30+ID31</f>
        <v>139018.12910923408</v>
      </c>
      <c r="IE32" s="13">
        <f t="shared" si="242"/>
        <v>139018.12910923408</v>
      </c>
      <c r="IF32" s="13">
        <f t="shared" ref="IF32" si="243">IF29+IF30+IF31</f>
        <v>139018.12910923408</v>
      </c>
      <c r="IG32" s="13">
        <f t="shared" ref="IG32:IH32" si="244">IG29+IG30+IG31</f>
        <v>139018.12910923408</v>
      </c>
      <c r="IH32" s="13">
        <f t="shared" si="244"/>
        <v>139018.12910923408</v>
      </c>
      <c r="II32" s="13">
        <f t="shared" ref="II32" si="245">II29+II30+II31</f>
        <v>139018.12910923408</v>
      </c>
      <c r="IJ32" s="13">
        <f t="shared" ref="IJ32" si="246">IJ29+IJ30+IJ31</f>
        <v>139018.12910923408</v>
      </c>
      <c r="IK32" s="13">
        <f t="shared" ref="IK32:IL32" si="247">IK29+IK30+IK31</f>
        <v>139018.12910923408</v>
      </c>
      <c r="IL32" s="13">
        <f t="shared" si="247"/>
        <v>139018.12910923408</v>
      </c>
      <c r="IM32" s="13">
        <f t="shared" ref="IM32" si="248">IM29+IM30+IM31</f>
        <v>139018.12910923408</v>
      </c>
      <c r="IN32" s="13">
        <f t="shared" ref="IN32:IO32" si="249">IN29+IN30+IN31</f>
        <v>139018.12910923408</v>
      </c>
      <c r="IO32" s="13">
        <f t="shared" si="249"/>
        <v>139018.12910923408</v>
      </c>
      <c r="IP32" s="13">
        <f t="shared" ref="IP32" si="250">IP29+IP30+IP31</f>
        <v>139018.12910923408</v>
      </c>
      <c r="IQ32" s="13">
        <f t="shared" ref="IQ32" si="251">IQ29+IQ30+IQ31</f>
        <v>139018.12910923408</v>
      </c>
      <c r="IR32" s="13">
        <f t="shared" ref="IR32:IS32" si="252">IR29+IR30+IR31</f>
        <v>139018.12910923408</v>
      </c>
      <c r="IS32" s="13">
        <f t="shared" si="252"/>
        <v>139018.12910923408</v>
      </c>
      <c r="IT32" s="13">
        <f t="shared" ref="IT32" si="253">IT29+IT30+IT31</f>
        <v>139018.12910923408</v>
      </c>
      <c r="IU32" s="13">
        <f t="shared" ref="IU32:IV32" si="254">IU29+IU30+IU31</f>
        <v>139018.12910923408</v>
      </c>
      <c r="IV32" s="13">
        <f t="shared" si="254"/>
        <v>139018.12910923408</v>
      </c>
      <c r="IW32" s="13">
        <f t="shared" ref="IW32" si="255">IW29+IW30+IW31</f>
        <v>139018.12910923408</v>
      </c>
      <c r="IX32" s="13">
        <f t="shared" ref="IX32" si="256">IX29+IX30+IX31</f>
        <v>139018.12910923408</v>
      </c>
      <c r="IY32" s="13">
        <f t="shared" ref="IY32:IZ32" si="257">IY29+IY30+IY31</f>
        <v>139018.12910923408</v>
      </c>
      <c r="IZ32" s="13">
        <f t="shared" si="257"/>
        <v>139018.12910923408</v>
      </c>
      <c r="JA32" s="13">
        <f t="shared" ref="JA32" si="258">JA29+JA30+JA31</f>
        <v>139018.12910923408</v>
      </c>
      <c r="JB32" s="13">
        <f t="shared" ref="JB32:JC32" si="259">JB29+JB30+JB31</f>
        <v>139018.12910923408</v>
      </c>
      <c r="JC32" s="13">
        <f t="shared" si="259"/>
        <v>139018.12910923408</v>
      </c>
      <c r="JD32" s="13">
        <f t="shared" ref="JD32" si="260">JD29+JD30+JD31</f>
        <v>139018.12910923408</v>
      </c>
      <c r="JE32" s="13">
        <f t="shared" ref="JE32" si="261">JE29+JE30+JE31</f>
        <v>139018.12910923408</v>
      </c>
      <c r="JF32" s="13">
        <f t="shared" ref="JF32:JG32" si="262">JF29+JF30+JF31</f>
        <v>139018.12910923408</v>
      </c>
      <c r="JG32" s="13">
        <f t="shared" si="262"/>
        <v>139018.12910923408</v>
      </c>
      <c r="JH32" s="13">
        <f t="shared" ref="JH32" si="263">JH29+JH30+JH31</f>
        <v>139018.12910923408</v>
      </c>
      <c r="JI32" s="13">
        <f t="shared" ref="JI32:JJ32" si="264">JI29+JI30+JI31</f>
        <v>139018.12910923408</v>
      </c>
      <c r="JJ32" s="13">
        <f t="shared" si="264"/>
        <v>139018.12910923408</v>
      </c>
      <c r="JK32" s="13">
        <f t="shared" ref="JK32" si="265">JK29+JK30+JK31</f>
        <v>139018.12910923408</v>
      </c>
      <c r="JL32" s="13">
        <f t="shared" ref="JL32" si="266">JL29+JL30+JL31</f>
        <v>139018.12910923408</v>
      </c>
      <c r="JM32" s="13">
        <f t="shared" ref="JM32:JN32" si="267">JM29+JM30+JM31</f>
        <v>139018.12910923408</v>
      </c>
      <c r="JN32" s="13">
        <f t="shared" si="267"/>
        <v>139018.12910923408</v>
      </c>
      <c r="JO32" s="13">
        <f t="shared" ref="JO32" si="268">JO29+JO30+JO31</f>
        <v>139018.12910923408</v>
      </c>
      <c r="JP32" s="13">
        <f t="shared" ref="JP32:JQ32" si="269">JP29+JP30+JP31</f>
        <v>139018.12910923408</v>
      </c>
      <c r="JQ32" s="13">
        <f t="shared" si="269"/>
        <v>139018.12910923408</v>
      </c>
      <c r="JR32" s="13">
        <f t="shared" ref="JR32" si="270">JR29+JR30+JR31</f>
        <v>139018.12910923408</v>
      </c>
      <c r="JS32" s="13">
        <f t="shared" ref="JS32" si="271">JS29+JS30+JS31</f>
        <v>139018.12910923408</v>
      </c>
      <c r="JT32" s="13">
        <f t="shared" ref="JT32:JU32" si="272">JT29+JT30+JT31</f>
        <v>139018.12910923408</v>
      </c>
      <c r="JU32" s="13">
        <f t="shared" si="272"/>
        <v>139018.12910923408</v>
      </c>
      <c r="JV32" s="13">
        <f t="shared" ref="JV32" si="273">JV29+JV30+JV31</f>
        <v>139018.12910923408</v>
      </c>
      <c r="JW32" s="13">
        <f t="shared" ref="JW32:JX32" si="274">JW29+JW30+JW31</f>
        <v>139018.12910923408</v>
      </c>
      <c r="JX32" s="13">
        <f t="shared" si="274"/>
        <v>139018.12910923408</v>
      </c>
      <c r="JY32" s="13">
        <f t="shared" ref="JY32" si="275">JY29+JY30+JY31</f>
        <v>139018.12910923408</v>
      </c>
      <c r="JZ32" s="13">
        <f t="shared" ref="JZ32" si="276">JZ29+JZ30+JZ31</f>
        <v>139018.12910923408</v>
      </c>
      <c r="KA32" s="13">
        <f t="shared" ref="KA32:KB32" si="277">KA29+KA30+KA31</f>
        <v>139018.12910923408</v>
      </c>
      <c r="KB32" s="13">
        <f t="shared" si="277"/>
        <v>139018.12910923408</v>
      </c>
      <c r="KC32" s="13">
        <f t="shared" ref="KC32" si="278">KC29+KC30+KC31</f>
        <v>139018.12910923408</v>
      </c>
      <c r="KD32" s="13">
        <f t="shared" ref="KD32:KE32" si="279">KD29+KD30+KD31</f>
        <v>139018.12910923408</v>
      </c>
      <c r="KE32" s="13">
        <f t="shared" si="279"/>
        <v>139018.12910923408</v>
      </c>
      <c r="KF32" s="13">
        <f t="shared" ref="KF32" si="280">KF29+KF30+KF31</f>
        <v>139018.12910923408</v>
      </c>
      <c r="KG32" s="13">
        <f t="shared" ref="KG32" si="281">KG29+KG30+KG31</f>
        <v>139018.12910923408</v>
      </c>
      <c r="KH32" s="13">
        <f t="shared" ref="KH32:KI32" si="282">KH29+KH30+KH31</f>
        <v>139018.12910923408</v>
      </c>
      <c r="KI32" s="13">
        <f t="shared" si="282"/>
        <v>139018.12910923408</v>
      </c>
      <c r="KJ32" s="13">
        <f t="shared" ref="KJ32" si="283">KJ29+KJ30+KJ31</f>
        <v>139018.12910923408</v>
      </c>
      <c r="KK32" s="13">
        <f t="shared" ref="KK32:KL32" si="284">KK29+KK30+KK31</f>
        <v>139018.12910923408</v>
      </c>
      <c r="KL32" s="13">
        <f t="shared" si="284"/>
        <v>139018.12910923408</v>
      </c>
      <c r="KM32" s="13">
        <f t="shared" ref="KM32" si="285">KM29+KM30+KM31</f>
        <v>139018.12910923408</v>
      </c>
      <c r="KN32" s="13">
        <f t="shared" ref="KN32" si="286">KN29+KN30+KN31</f>
        <v>139018.12910923408</v>
      </c>
      <c r="KO32" s="13">
        <f t="shared" ref="KO32:KP32" si="287">KO29+KO30+KO31</f>
        <v>139018.12910923408</v>
      </c>
      <c r="KP32" s="13">
        <f t="shared" si="287"/>
        <v>139018.12910923408</v>
      </c>
      <c r="KQ32" s="13">
        <f t="shared" ref="KQ32" si="288">KQ29+KQ30+KQ31</f>
        <v>139018.12910923408</v>
      </c>
      <c r="KR32" s="13">
        <f t="shared" ref="KR32:KS32" si="289">KR29+KR30+KR31</f>
        <v>139018.12910923408</v>
      </c>
      <c r="KS32" s="13">
        <f t="shared" si="289"/>
        <v>139018.12910923408</v>
      </c>
      <c r="KT32" s="13">
        <f t="shared" ref="KT32" si="290">KT29+KT30+KT31</f>
        <v>139018.12910923408</v>
      </c>
      <c r="KU32" s="13">
        <f t="shared" ref="KU32" si="291">KU29+KU30+KU31</f>
        <v>139018.12910923408</v>
      </c>
      <c r="KV32" s="13">
        <f t="shared" ref="KV32:KW32" si="292">KV29+KV30+KV31</f>
        <v>139018.12910923408</v>
      </c>
      <c r="KW32" s="13">
        <f t="shared" si="292"/>
        <v>139018.12910923408</v>
      </c>
      <c r="KX32" s="13">
        <f t="shared" ref="KX32" si="293">KX29+KX30+KX31</f>
        <v>139018.12910923408</v>
      </c>
      <c r="KY32" s="13">
        <f t="shared" ref="KY32:KZ32" si="294">KY29+KY30+KY31</f>
        <v>139018.12910923408</v>
      </c>
      <c r="KZ32" s="13">
        <f t="shared" si="294"/>
        <v>139018.12910923408</v>
      </c>
      <c r="LA32" s="13">
        <f t="shared" ref="LA32" si="295">LA29+LA30+LA31</f>
        <v>139018.12910923408</v>
      </c>
      <c r="LB32" s="13">
        <f t="shared" ref="LB32" si="296">LB29+LB30+LB31</f>
        <v>139018.12910923408</v>
      </c>
      <c r="LC32" s="13">
        <f t="shared" ref="LC32:LD32" si="297">LC29+LC30+LC31</f>
        <v>139018.12910923408</v>
      </c>
      <c r="LD32" s="13">
        <f t="shared" si="297"/>
        <v>139018.12910923408</v>
      </c>
      <c r="LE32" s="13">
        <f t="shared" ref="LE32" si="298">LE29+LE30+LE31</f>
        <v>139018.12910923408</v>
      </c>
      <c r="LF32" s="13">
        <f t="shared" ref="LF32:LG32" si="299">LF29+LF30+LF31</f>
        <v>139018.12910923408</v>
      </c>
      <c r="LG32" s="13">
        <f t="shared" si="299"/>
        <v>139018.12910923408</v>
      </c>
      <c r="LH32" s="13">
        <f t="shared" ref="LH32" si="300">LH29+LH30+LH31</f>
        <v>139018.12910923408</v>
      </c>
      <c r="LI32" s="13">
        <f t="shared" ref="LI32" si="301">LI29+LI30+LI31</f>
        <v>139018.12910923408</v>
      </c>
      <c r="LJ32" s="13">
        <f t="shared" ref="LJ32:LK32" si="302">LJ29+LJ30+LJ31</f>
        <v>139018.12910923408</v>
      </c>
      <c r="LK32" s="13">
        <f t="shared" si="302"/>
        <v>139018.12910923408</v>
      </c>
      <c r="LL32" s="13">
        <f t="shared" ref="LL32" si="303">LL29+LL30+LL31</f>
        <v>139018.12910923408</v>
      </c>
      <c r="LM32" s="13">
        <f t="shared" ref="LM32:LN32" si="304">LM29+LM30+LM31</f>
        <v>139018.12910923408</v>
      </c>
      <c r="LN32" s="13">
        <f t="shared" si="304"/>
        <v>139018.12910923408</v>
      </c>
      <c r="LO32" s="13">
        <f t="shared" ref="LO32" si="305">LO29+LO30+LO31</f>
        <v>139018.12910923408</v>
      </c>
      <c r="LP32" s="13">
        <f t="shared" ref="LP32" si="306">LP29+LP30+LP31</f>
        <v>139018.12910923408</v>
      </c>
      <c r="LQ32" s="13">
        <f t="shared" ref="LQ32:LR32" si="307">LQ29+LQ30+LQ31</f>
        <v>139018.12910923408</v>
      </c>
      <c r="LR32" s="13">
        <f t="shared" si="307"/>
        <v>139018.12910923408</v>
      </c>
      <c r="LS32" s="13">
        <f t="shared" ref="LS32" si="308">LS29+LS30+LS31</f>
        <v>139018.12910923408</v>
      </c>
      <c r="LT32" s="13">
        <f t="shared" ref="LT32:LU32" si="309">LT29+LT30+LT31</f>
        <v>139018.12910923408</v>
      </c>
      <c r="LU32" s="13">
        <f t="shared" si="309"/>
        <v>139018.12910923408</v>
      </c>
      <c r="LV32" s="13">
        <f t="shared" ref="LV32" si="310">LV29+LV30+LV31</f>
        <v>139018.12910923408</v>
      </c>
      <c r="LW32" s="13">
        <f t="shared" ref="LW32" si="311">LW29+LW30+LW31</f>
        <v>139018.12910923408</v>
      </c>
      <c r="LX32" s="13">
        <f t="shared" ref="LX32:LY32" si="312">LX29+LX30+LX31</f>
        <v>139018.12910923408</v>
      </c>
      <c r="LY32" s="13">
        <f t="shared" si="312"/>
        <v>139018.12910923408</v>
      </c>
      <c r="LZ32" s="13">
        <f t="shared" ref="LZ32" si="313">LZ29+LZ30+LZ31</f>
        <v>139018.12910923408</v>
      </c>
      <c r="MA32" s="13">
        <f t="shared" ref="MA32:MB32" si="314">MA29+MA30+MA31</f>
        <v>139018.12910923408</v>
      </c>
      <c r="MB32" s="13">
        <f t="shared" si="314"/>
        <v>139018.12910923408</v>
      </c>
      <c r="MC32" s="13">
        <f t="shared" ref="MC32" si="315">MC29+MC30+MC31</f>
        <v>139018.12910923408</v>
      </c>
      <c r="MD32" s="13">
        <f t="shared" ref="MD32" si="316">MD29+MD30+MD31</f>
        <v>139018.12910923408</v>
      </c>
      <c r="ME32" s="13">
        <f t="shared" ref="ME32:MF32" si="317">ME29+ME30+ME31</f>
        <v>139018.12910923408</v>
      </c>
      <c r="MF32" s="13">
        <f t="shared" si="317"/>
        <v>139018.12910923408</v>
      </c>
      <c r="MG32" s="13">
        <f t="shared" ref="MG32" si="318">MG29+MG30+MG31</f>
        <v>139018.12910923408</v>
      </c>
      <c r="MH32" s="13">
        <f t="shared" ref="MH32:MI32" si="319">MH29+MH30+MH31</f>
        <v>139018.12910923408</v>
      </c>
      <c r="MI32" s="13">
        <f t="shared" si="319"/>
        <v>139018.12910923408</v>
      </c>
      <c r="MJ32" s="13">
        <f t="shared" ref="MJ32" si="320">MJ29+MJ30+MJ31</f>
        <v>139018.12910923408</v>
      </c>
      <c r="MK32" s="13">
        <f t="shared" ref="MK32" si="321">MK29+MK30+MK31</f>
        <v>139018.12910923408</v>
      </c>
      <c r="ML32" s="13">
        <f t="shared" ref="ML32:MM32" si="322">ML29+ML30+ML31</f>
        <v>139018.12910923408</v>
      </c>
      <c r="MM32" s="13">
        <f t="shared" si="322"/>
        <v>139018.12910923408</v>
      </c>
      <c r="MN32" s="13">
        <f t="shared" ref="MN32" si="323">MN29+MN30+MN31</f>
        <v>139018.12910923408</v>
      </c>
      <c r="MO32" s="13">
        <f t="shared" ref="MO32:MP32" si="324">MO29+MO30+MO31</f>
        <v>139018.12910923408</v>
      </c>
      <c r="MP32" s="13">
        <f t="shared" si="324"/>
        <v>139018.12910923408</v>
      </c>
      <c r="MQ32" s="13">
        <f t="shared" ref="MQ32" si="325">MQ29+MQ30+MQ31</f>
        <v>139018.12910923408</v>
      </c>
      <c r="MR32" s="13">
        <f t="shared" ref="MR32" si="326">MR29+MR30+MR31</f>
        <v>139018.12910923408</v>
      </c>
      <c r="MS32" s="13">
        <f t="shared" ref="MS32:MT32" si="327">MS29+MS30+MS31</f>
        <v>139018.12910923408</v>
      </c>
      <c r="MT32" s="13">
        <f t="shared" si="327"/>
        <v>139018.12910923408</v>
      </c>
      <c r="MU32" s="13">
        <f t="shared" ref="MU32" si="328">MU29+MU30+MU31</f>
        <v>139018.12910923408</v>
      </c>
      <c r="MV32" s="13">
        <f t="shared" ref="MV32:MW32" si="329">MV29+MV30+MV31</f>
        <v>139018.12910923408</v>
      </c>
      <c r="MW32" s="13">
        <f t="shared" si="329"/>
        <v>139018.12910923408</v>
      </c>
      <c r="MX32" s="13">
        <f t="shared" ref="MX32" si="330">MX29+MX30+MX31</f>
        <v>139018.12910923408</v>
      </c>
      <c r="MY32" s="13">
        <f t="shared" ref="MY32" si="331">MY29+MY30+MY31</f>
        <v>139018.12910923408</v>
      </c>
      <c r="MZ32" s="13">
        <f t="shared" ref="MZ32:NA32" si="332">MZ29+MZ30+MZ31</f>
        <v>139018.12910923408</v>
      </c>
      <c r="NA32" s="13">
        <f t="shared" si="332"/>
        <v>139018.12910923408</v>
      </c>
      <c r="NB32" s="13">
        <f t="shared" ref="NB32" si="333">NB29+NB30+NB31</f>
        <v>139018.12910923408</v>
      </c>
      <c r="NC32" s="13">
        <f t="shared" ref="NC32:ND32" si="334">NC29+NC30+NC31</f>
        <v>139018.12910923408</v>
      </c>
      <c r="ND32" s="13">
        <f t="shared" si="334"/>
        <v>139018.12910923408</v>
      </c>
      <c r="NE32" s="13">
        <f t="shared" ref="NE32" si="335">NE29+NE30+NE31</f>
        <v>139018.12910923408</v>
      </c>
      <c r="NF32" s="13">
        <f t="shared" ref="NF32" si="336">NF29+NF30+NF31</f>
        <v>139018.12910923408</v>
      </c>
      <c r="NG32" s="13">
        <f t="shared" ref="NG32:NH32" si="337">NG29+NG30+NG31</f>
        <v>139018.12910923408</v>
      </c>
      <c r="NH32" s="13">
        <f t="shared" si="337"/>
        <v>139018.12910923408</v>
      </c>
      <c r="NI32" s="13">
        <f t="shared" ref="NI32" si="338">NI29+NI30+NI31</f>
        <v>139018.12910923408</v>
      </c>
      <c r="NJ32" s="13">
        <f t="shared" ref="NJ32:NK32" si="339">NJ29+NJ30+NJ31</f>
        <v>139018.12910923408</v>
      </c>
      <c r="NK32" s="13">
        <f t="shared" si="339"/>
        <v>139018.12910923408</v>
      </c>
      <c r="NL32" s="13">
        <f t="shared" ref="NL32" si="340">NL29+NL30+NL31</f>
        <v>139018.12910923408</v>
      </c>
      <c r="NM32" s="13">
        <f t="shared" ref="NM32" si="341">NM29+NM30+NM31</f>
        <v>139018.12910923408</v>
      </c>
      <c r="NN32" s="13">
        <f t="shared" ref="NN32:NO32" si="342">NN29+NN30+NN31</f>
        <v>139018.12910923408</v>
      </c>
      <c r="NO32" s="13">
        <f t="shared" si="342"/>
        <v>139018.12910923408</v>
      </c>
      <c r="NP32" s="13">
        <f t="shared" ref="NP32" si="343">NP29+NP30+NP31</f>
        <v>139018.12910923408</v>
      </c>
      <c r="NQ32" s="13">
        <f t="shared" ref="NQ32:NR32" si="344">NQ29+NQ30+NQ31</f>
        <v>139018.12910923408</v>
      </c>
      <c r="NR32" s="13">
        <f t="shared" si="344"/>
        <v>139018.12910923408</v>
      </c>
      <c r="NS32" s="13">
        <f t="shared" ref="NS32" si="345">NS29+NS30+NS31</f>
        <v>139018.12910923408</v>
      </c>
      <c r="NT32" s="13">
        <f t="shared" ref="NT32" si="346">NT29+NT30+NT31</f>
        <v>139018.12910923408</v>
      </c>
      <c r="NU32" s="13">
        <f t="shared" ref="NU32:NV32" si="347">NU29+NU30+NU31</f>
        <v>139018.12910923408</v>
      </c>
      <c r="NV32" s="13">
        <f t="shared" si="347"/>
        <v>139018.12910923408</v>
      </c>
      <c r="NW32" s="13">
        <f t="shared" ref="NW32" si="348">NW29+NW30+NW31</f>
        <v>139018.12910923408</v>
      </c>
      <c r="NX32" s="13">
        <f t="shared" ref="NX32:NY32" si="349">NX29+NX30+NX31</f>
        <v>139018.12910923408</v>
      </c>
      <c r="NY32" s="13">
        <f t="shared" si="349"/>
        <v>139018.12910923408</v>
      </c>
      <c r="NZ32" s="13">
        <f t="shared" ref="NZ32" si="350">NZ29+NZ30+NZ31</f>
        <v>139018.12910923408</v>
      </c>
      <c r="OA32" s="13">
        <f t="shared" ref="OA32" si="351">OA29+OA30+OA31</f>
        <v>139018.12910923408</v>
      </c>
      <c r="OB32" s="13">
        <f t="shared" ref="OB32:OC32" si="352">OB29+OB30+OB31</f>
        <v>139018.12910923408</v>
      </c>
      <c r="OC32" s="13">
        <f t="shared" si="352"/>
        <v>139018.12910923408</v>
      </c>
      <c r="OD32" s="13">
        <f t="shared" ref="OD32" si="353">OD29+OD30+OD31</f>
        <v>139018.12910923408</v>
      </c>
      <c r="OE32" s="13">
        <f t="shared" ref="OE32:OF32" si="354">OE29+OE30+OE31</f>
        <v>139018.12910923408</v>
      </c>
      <c r="OF32" s="13">
        <f t="shared" si="354"/>
        <v>139018.12910923408</v>
      </c>
      <c r="OG32" s="13">
        <f t="shared" ref="OG32" si="355">OG29+OG30+OG31</f>
        <v>139018.12910923408</v>
      </c>
      <c r="OH32" s="13">
        <f t="shared" ref="OH32" si="356">OH29+OH30+OH31</f>
        <v>139018.12910923408</v>
      </c>
      <c r="OI32" s="13">
        <f t="shared" ref="OI32:OJ32" si="357">OI29+OI30+OI31</f>
        <v>139018.12910923408</v>
      </c>
      <c r="OJ32" s="13">
        <f t="shared" si="357"/>
        <v>139018.12910923408</v>
      </c>
      <c r="OK32" s="13">
        <f t="shared" ref="OK32" si="358">OK29+OK30+OK31</f>
        <v>139018.12910923408</v>
      </c>
      <c r="OL32" s="13">
        <f t="shared" ref="OL32:OM32" si="359">OL29+OL30+OL31</f>
        <v>139018.12910923408</v>
      </c>
      <c r="OM32" s="13">
        <f t="shared" si="359"/>
        <v>139018.12910923408</v>
      </c>
      <c r="ON32" s="13">
        <f t="shared" ref="ON32" si="360">ON29+ON30+ON31</f>
        <v>139018.12910923408</v>
      </c>
      <c r="OO32" s="13">
        <f t="shared" ref="OO32" si="361">OO29+OO30+OO31</f>
        <v>139018.12910923408</v>
      </c>
      <c r="OP32" s="13">
        <f t="shared" ref="OP32:OQ32" si="362">OP29+OP30+OP31</f>
        <v>139018.12910923408</v>
      </c>
      <c r="OQ32" s="13">
        <f t="shared" si="362"/>
        <v>139018.12910923408</v>
      </c>
      <c r="OR32" s="13">
        <f t="shared" ref="OR32" si="363">OR29+OR30+OR31</f>
        <v>139018.12910923408</v>
      </c>
      <c r="OS32" s="13">
        <f t="shared" ref="OS32:OT32" si="364">OS29+OS30+OS31</f>
        <v>139018.12910923408</v>
      </c>
      <c r="OT32" s="13">
        <f t="shared" si="364"/>
        <v>139018.12910923408</v>
      </c>
      <c r="OU32" s="13">
        <f t="shared" ref="OU32" si="365">OU29+OU30+OU31</f>
        <v>139018.12910923408</v>
      </c>
      <c r="OV32" s="13">
        <f t="shared" ref="OV32" si="366">OV29+OV30+OV31</f>
        <v>139018.12910923408</v>
      </c>
      <c r="OW32" s="13">
        <f t="shared" ref="OW32:OX32" si="367">OW29+OW30+OW31</f>
        <v>139018.12910923408</v>
      </c>
      <c r="OX32" s="13">
        <f t="shared" si="367"/>
        <v>139018.12910923408</v>
      </c>
      <c r="OY32" s="13">
        <f t="shared" ref="OY32" si="368">OY29+OY30+OY31</f>
        <v>139018.12910923408</v>
      </c>
      <c r="OZ32" s="13">
        <f t="shared" ref="OZ32:PA32" si="369">OZ29+OZ30+OZ31</f>
        <v>139018.12910923408</v>
      </c>
      <c r="PA32" s="13">
        <f t="shared" si="369"/>
        <v>139018.12910923408</v>
      </c>
      <c r="PB32" s="13">
        <f t="shared" ref="PB32" si="370">PB29+PB30+PB31</f>
        <v>139018.12910923408</v>
      </c>
      <c r="PC32" s="13">
        <f t="shared" ref="PC32" si="371">PC29+PC30+PC31</f>
        <v>139018.12910923408</v>
      </c>
      <c r="PD32" s="13">
        <f t="shared" ref="PD32:PE32" si="372">PD29+PD30+PD31</f>
        <v>139018.12910923408</v>
      </c>
      <c r="PE32" s="13">
        <f t="shared" si="372"/>
        <v>139018.12910923408</v>
      </c>
      <c r="PF32" s="13">
        <f t="shared" ref="PF32" si="373">PF29+PF30+PF31</f>
        <v>139018.12910923408</v>
      </c>
      <c r="PG32" s="13">
        <f t="shared" ref="PG32" si="374">PG29+PG30+PG31</f>
        <v>139018.12910923408</v>
      </c>
    </row>
    <row r="33" spans="2:430">
      <c r="C33" s="11"/>
      <c r="D33" s="13"/>
    </row>
    <row r="34" spans="2:430">
      <c r="B34" s="16" t="s">
        <v>529</v>
      </c>
      <c r="C34" s="11">
        <f t="shared" si="76"/>
        <v>396269527.30553967</v>
      </c>
      <c r="D34" s="13">
        <f>D27+D32</f>
        <v>867680</v>
      </c>
      <c r="E34" s="13">
        <f t="shared" ref="E34:BP34" si="375">E27+E32</f>
        <v>867680</v>
      </c>
      <c r="F34" s="13">
        <f t="shared" si="375"/>
        <v>867680</v>
      </c>
      <c r="G34" s="13">
        <f t="shared" si="375"/>
        <v>867680</v>
      </c>
      <c r="H34" s="13">
        <f>H27+H32</f>
        <v>867680</v>
      </c>
      <c r="I34" s="13">
        <f t="shared" si="375"/>
        <v>867680</v>
      </c>
      <c r="J34" s="13">
        <f t="shared" si="375"/>
        <v>867680</v>
      </c>
      <c r="K34" s="13">
        <f t="shared" si="375"/>
        <v>867680</v>
      </c>
      <c r="L34" s="13">
        <f t="shared" si="375"/>
        <v>867680</v>
      </c>
      <c r="M34" s="13">
        <f t="shared" si="375"/>
        <v>867680</v>
      </c>
      <c r="N34" s="13">
        <f t="shared" si="375"/>
        <v>867680</v>
      </c>
      <c r="O34" s="13">
        <f t="shared" si="375"/>
        <v>867680</v>
      </c>
      <c r="P34" s="13">
        <f t="shared" si="375"/>
        <v>885033.6</v>
      </c>
      <c r="Q34" s="13">
        <f t="shared" si="375"/>
        <v>885033.6</v>
      </c>
      <c r="R34" s="13">
        <f t="shared" si="375"/>
        <v>885033.6</v>
      </c>
      <c r="S34" s="13">
        <f t="shared" si="375"/>
        <v>885033.6</v>
      </c>
      <c r="T34" s="13">
        <f t="shared" si="375"/>
        <v>885033.6</v>
      </c>
      <c r="U34" s="13">
        <f t="shared" si="375"/>
        <v>885033.60000000009</v>
      </c>
      <c r="V34" s="13">
        <f t="shared" si="375"/>
        <v>840578.48516193323</v>
      </c>
      <c r="W34" s="13">
        <f t="shared" si="375"/>
        <v>851579.24975452572</v>
      </c>
      <c r="X34" s="13">
        <f t="shared" si="375"/>
        <v>862583.16090173658</v>
      </c>
      <c r="Y34" s="13">
        <f t="shared" si="375"/>
        <v>873590.25127346907</v>
      </c>
      <c r="Z34" s="13">
        <f t="shared" si="375"/>
        <v>884600.55389123503</v>
      </c>
      <c r="AA34" s="13">
        <f t="shared" si="375"/>
        <v>895614.10213219339</v>
      </c>
      <c r="AB34" s="13">
        <f t="shared" si="375"/>
        <v>877149.08073478169</v>
      </c>
      <c r="AC34" s="13">
        <f t="shared" si="375"/>
        <v>888169.22179669444</v>
      </c>
      <c r="AD34" s="13">
        <f t="shared" si="375"/>
        <v>899192.71078832424</v>
      </c>
      <c r="AE34" s="13">
        <f t="shared" si="375"/>
        <v>910219.58255084802</v>
      </c>
      <c r="AF34" s="13">
        <f t="shared" si="375"/>
        <v>921249.87230207177</v>
      </c>
      <c r="AG34" s="13">
        <f t="shared" si="375"/>
        <v>932283.61564079043</v>
      </c>
      <c r="AH34" s="13">
        <f t="shared" si="375"/>
        <v>943320.84855120408</v>
      </c>
      <c r="AI34" s="13">
        <f t="shared" si="375"/>
        <v>954361.60740739119</v>
      </c>
      <c r="AJ34" s="13">
        <f t="shared" si="375"/>
        <v>965405.92897783965</v>
      </c>
      <c r="AK34" s="13">
        <f t="shared" si="375"/>
        <v>976453.85043003713</v>
      </c>
      <c r="AL34" s="13">
        <f t="shared" si="375"/>
        <v>987505.40933512209</v>
      </c>
      <c r="AM34" s="13">
        <f t="shared" si="375"/>
        <v>998560.6436725934</v>
      </c>
      <c r="AN34" s="13">
        <f t="shared" si="375"/>
        <v>948137.36336000008</v>
      </c>
      <c r="AO34" s="13">
        <f t="shared" si="375"/>
        <v>948137.36336000008</v>
      </c>
      <c r="AP34" s="13">
        <f t="shared" si="375"/>
        <v>948137.36336000008</v>
      </c>
      <c r="AQ34" s="13">
        <f t="shared" si="375"/>
        <v>948137.36336000008</v>
      </c>
      <c r="AR34" s="13">
        <f t="shared" si="375"/>
        <v>948137.36336000008</v>
      </c>
      <c r="AS34" s="13">
        <f t="shared" si="375"/>
        <v>948137.36336000008</v>
      </c>
      <c r="AT34" s="13">
        <f t="shared" si="375"/>
        <v>948137.36336000008</v>
      </c>
      <c r="AU34" s="13">
        <f t="shared" si="375"/>
        <v>948137.36336000008</v>
      </c>
      <c r="AV34" s="13">
        <f t="shared" si="375"/>
        <v>948137.36336000008</v>
      </c>
      <c r="AW34" s="13">
        <f t="shared" si="375"/>
        <v>948137.36336000008</v>
      </c>
      <c r="AX34" s="13">
        <f t="shared" si="375"/>
        <v>948137.36336000008</v>
      </c>
      <c r="AY34" s="13">
        <f t="shared" si="375"/>
        <v>948137.36336000008</v>
      </c>
      <c r="AZ34" s="13">
        <f t="shared" si="375"/>
        <v>948137.36336000008</v>
      </c>
      <c r="BA34" s="13">
        <f t="shared" si="375"/>
        <v>948137.36336000008</v>
      </c>
      <c r="BB34" s="13">
        <f t="shared" si="375"/>
        <v>948137.36336000008</v>
      </c>
      <c r="BC34" s="13">
        <f t="shared" si="375"/>
        <v>948137.36336000008</v>
      </c>
      <c r="BD34" s="13">
        <f t="shared" si="375"/>
        <v>948137.36336000008</v>
      </c>
      <c r="BE34" s="13">
        <f t="shared" si="375"/>
        <v>948137.36336000008</v>
      </c>
      <c r="BF34" s="13">
        <f t="shared" si="375"/>
        <v>948137.36336000008</v>
      </c>
      <c r="BG34" s="13">
        <f t="shared" si="375"/>
        <v>948137.36336000008</v>
      </c>
      <c r="BH34" s="13">
        <f t="shared" si="375"/>
        <v>948137.36336000008</v>
      </c>
      <c r="BI34" s="13">
        <f t="shared" si="375"/>
        <v>948137.36336000008</v>
      </c>
      <c r="BJ34" s="13">
        <f t="shared" si="375"/>
        <v>948137.36336000008</v>
      </c>
      <c r="BK34" s="13">
        <f t="shared" si="375"/>
        <v>948137.36336000008</v>
      </c>
      <c r="BL34" s="13">
        <f t="shared" si="375"/>
        <v>948137.36336000008</v>
      </c>
      <c r="BM34" s="13">
        <f t="shared" si="375"/>
        <v>948137.36336000008</v>
      </c>
      <c r="BN34" s="13">
        <f t="shared" si="375"/>
        <v>948137.36336000008</v>
      </c>
      <c r="BO34" s="13">
        <f t="shared" si="375"/>
        <v>948137.36336000008</v>
      </c>
      <c r="BP34" s="13">
        <f t="shared" si="375"/>
        <v>948137.36336000008</v>
      </c>
      <c r="BQ34" s="13">
        <f t="shared" ref="BQ34:EB34" si="376">BQ27+BQ32</f>
        <v>948137.36336000008</v>
      </c>
      <c r="BR34" s="13">
        <f t="shared" si="376"/>
        <v>948137.36336000008</v>
      </c>
      <c r="BS34" s="13">
        <f t="shared" si="376"/>
        <v>948137.36336000008</v>
      </c>
      <c r="BT34" s="13">
        <f t="shared" si="376"/>
        <v>948137.36336000008</v>
      </c>
      <c r="BU34" s="13">
        <f t="shared" si="376"/>
        <v>948137.36336000008</v>
      </c>
      <c r="BV34" s="13">
        <f t="shared" si="376"/>
        <v>948137.36336000008</v>
      </c>
      <c r="BW34" s="13">
        <f t="shared" si="376"/>
        <v>948137.36336000008</v>
      </c>
      <c r="BX34" s="13">
        <f t="shared" si="376"/>
        <v>948137.36336000008</v>
      </c>
      <c r="BY34" s="13">
        <f t="shared" si="376"/>
        <v>948137.36336000008</v>
      </c>
      <c r="BZ34" s="13">
        <f t="shared" si="376"/>
        <v>948137.36336000008</v>
      </c>
      <c r="CA34" s="13">
        <f t="shared" si="376"/>
        <v>948137.36336000008</v>
      </c>
      <c r="CB34" s="13">
        <f t="shared" si="376"/>
        <v>948137.36336000008</v>
      </c>
      <c r="CC34" s="13">
        <f t="shared" si="376"/>
        <v>948137.36336000008</v>
      </c>
      <c r="CD34" s="13">
        <f t="shared" si="376"/>
        <v>948137.36336000008</v>
      </c>
      <c r="CE34" s="13">
        <f t="shared" si="376"/>
        <v>948137.36336000008</v>
      </c>
      <c r="CF34" s="13">
        <f t="shared" si="376"/>
        <v>948137.36336000008</v>
      </c>
      <c r="CG34" s="13">
        <f t="shared" si="376"/>
        <v>948137.36336000008</v>
      </c>
      <c r="CH34" s="13">
        <f t="shared" si="376"/>
        <v>948137.36336000008</v>
      </c>
      <c r="CI34" s="13">
        <f t="shared" si="376"/>
        <v>948137.36336000008</v>
      </c>
      <c r="CJ34" s="13">
        <f t="shared" si="376"/>
        <v>948137.36336000008</v>
      </c>
      <c r="CK34" s="13">
        <f t="shared" si="376"/>
        <v>948137.36336000008</v>
      </c>
      <c r="CL34" s="13">
        <f t="shared" si="376"/>
        <v>948137.36336000008</v>
      </c>
      <c r="CM34" s="13">
        <f t="shared" si="376"/>
        <v>948137.36336000008</v>
      </c>
      <c r="CN34" s="13">
        <f t="shared" si="376"/>
        <v>948137.36336000008</v>
      </c>
      <c r="CO34" s="13">
        <f t="shared" si="376"/>
        <v>948137.36336000008</v>
      </c>
      <c r="CP34" s="13">
        <f t="shared" si="376"/>
        <v>948137.36336000008</v>
      </c>
      <c r="CQ34" s="13">
        <f t="shared" si="376"/>
        <v>948137.36336000008</v>
      </c>
      <c r="CR34" s="13">
        <f t="shared" si="376"/>
        <v>948137.36336000008</v>
      </c>
      <c r="CS34" s="13">
        <f t="shared" si="376"/>
        <v>948137.36336000008</v>
      </c>
      <c r="CT34" s="13">
        <f t="shared" si="376"/>
        <v>948137.36336000008</v>
      </c>
      <c r="CU34" s="13">
        <f t="shared" si="376"/>
        <v>948137.36336000008</v>
      </c>
      <c r="CV34" s="13">
        <f t="shared" si="376"/>
        <v>948137.36336000008</v>
      </c>
      <c r="CW34" s="13">
        <f t="shared" si="376"/>
        <v>948137.36336000008</v>
      </c>
      <c r="CX34" s="13">
        <f t="shared" si="376"/>
        <v>948137.36336000008</v>
      </c>
      <c r="CY34" s="13">
        <f t="shared" si="376"/>
        <v>948137.36336000008</v>
      </c>
      <c r="CZ34" s="13">
        <f t="shared" si="376"/>
        <v>948137.36336000008</v>
      </c>
      <c r="DA34" s="13">
        <f t="shared" si="376"/>
        <v>948137.36336000008</v>
      </c>
      <c r="DB34" s="13">
        <f t="shared" si="376"/>
        <v>948137.36336000008</v>
      </c>
      <c r="DC34" s="13">
        <f t="shared" si="376"/>
        <v>948137.36336000008</v>
      </c>
      <c r="DD34" s="13">
        <f t="shared" si="376"/>
        <v>948137.36336000008</v>
      </c>
      <c r="DE34" s="13">
        <f t="shared" si="376"/>
        <v>948137.36336000008</v>
      </c>
      <c r="DF34" s="13">
        <f t="shared" si="376"/>
        <v>948137.36336000008</v>
      </c>
      <c r="DG34" s="13">
        <f t="shared" si="376"/>
        <v>948137.36336000008</v>
      </c>
      <c r="DH34" s="13">
        <f t="shared" si="376"/>
        <v>948137.36336000008</v>
      </c>
      <c r="DI34" s="13">
        <f t="shared" si="376"/>
        <v>948137.36336000008</v>
      </c>
      <c r="DJ34" s="13">
        <f t="shared" si="376"/>
        <v>948137.36336000008</v>
      </c>
      <c r="DK34" s="13">
        <f t="shared" si="376"/>
        <v>948137.36336000008</v>
      </c>
      <c r="DL34" s="13">
        <f t="shared" si="376"/>
        <v>948137.36336000008</v>
      </c>
      <c r="DM34" s="13">
        <f t="shared" si="376"/>
        <v>948137.36336000008</v>
      </c>
      <c r="DN34" s="13">
        <f t="shared" si="376"/>
        <v>948137.36336000008</v>
      </c>
      <c r="DO34" s="13">
        <f t="shared" si="376"/>
        <v>948137.36336000008</v>
      </c>
      <c r="DP34" s="13">
        <f t="shared" si="376"/>
        <v>948137.36336000008</v>
      </c>
      <c r="DQ34" s="13">
        <f t="shared" si="376"/>
        <v>948137.36336000008</v>
      </c>
      <c r="DR34" s="13">
        <f t="shared" si="376"/>
        <v>948137.36336000008</v>
      </c>
      <c r="DS34" s="13">
        <f t="shared" si="376"/>
        <v>948137.36336000008</v>
      </c>
      <c r="DT34" s="13">
        <f t="shared" si="376"/>
        <v>948137.36336000008</v>
      </c>
      <c r="DU34" s="13">
        <f t="shared" si="376"/>
        <v>948137.36336000008</v>
      </c>
      <c r="DV34" s="13">
        <f t="shared" si="376"/>
        <v>948137.36336000008</v>
      </c>
      <c r="DW34" s="13">
        <f t="shared" si="376"/>
        <v>948137.36336000008</v>
      </c>
      <c r="DX34" s="13">
        <f t="shared" si="376"/>
        <v>948137.36336000008</v>
      </c>
      <c r="DY34" s="13">
        <f t="shared" si="376"/>
        <v>948137.36336000008</v>
      </c>
      <c r="DZ34" s="13">
        <f t="shared" si="376"/>
        <v>948137.36336000008</v>
      </c>
      <c r="EA34" s="13">
        <f t="shared" si="376"/>
        <v>948137.36336000008</v>
      </c>
      <c r="EB34" s="13">
        <f t="shared" si="376"/>
        <v>948137.36336000008</v>
      </c>
      <c r="EC34" s="13">
        <f t="shared" ref="EC34:GN34" si="377">EC27+EC32</f>
        <v>948137.36336000008</v>
      </c>
      <c r="ED34" s="13">
        <f t="shared" si="377"/>
        <v>948137.36336000008</v>
      </c>
      <c r="EE34" s="13">
        <f t="shared" si="377"/>
        <v>948137.36336000008</v>
      </c>
      <c r="EF34" s="13">
        <f t="shared" si="377"/>
        <v>948137.36336000008</v>
      </c>
      <c r="EG34" s="13">
        <f t="shared" si="377"/>
        <v>948137.36336000008</v>
      </c>
      <c r="EH34" s="13">
        <f t="shared" si="377"/>
        <v>948137.36336000008</v>
      </c>
      <c r="EI34" s="13">
        <f t="shared" si="377"/>
        <v>948137.36336000008</v>
      </c>
      <c r="EJ34" s="13">
        <f t="shared" si="377"/>
        <v>948137.36336000008</v>
      </c>
      <c r="EK34" s="13">
        <f t="shared" si="377"/>
        <v>948137.36336000008</v>
      </c>
      <c r="EL34" s="13">
        <f t="shared" si="377"/>
        <v>948137.36336000008</v>
      </c>
      <c r="EM34" s="13">
        <f t="shared" si="377"/>
        <v>948137.36336000008</v>
      </c>
      <c r="EN34" s="13">
        <f t="shared" si="377"/>
        <v>948137.36336000008</v>
      </c>
      <c r="EO34" s="13">
        <f t="shared" si="377"/>
        <v>948137.36336000008</v>
      </c>
      <c r="EP34" s="13">
        <f t="shared" si="377"/>
        <v>948137.36336000008</v>
      </c>
      <c r="EQ34" s="13">
        <f t="shared" si="377"/>
        <v>948137.36336000008</v>
      </c>
      <c r="ER34" s="13">
        <f t="shared" si="377"/>
        <v>948137.36336000008</v>
      </c>
      <c r="ES34" s="13">
        <f t="shared" si="377"/>
        <v>948137.36336000008</v>
      </c>
      <c r="ET34" s="13">
        <f t="shared" si="377"/>
        <v>948137.36336000008</v>
      </c>
      <c r="EU34" s="13">
        <f t="shared" si="377"/>
        <v>948137.36336000008</v>
      </c>
      <c r="EV34" s="13">
        <f t="shared" si="377"/>
        <v>948137.36336000008</v>
      </c>
      <c r="EW34" s="13">
        <f t="shared" si="377"/>
        <v>948137.36336000008</v>
      </c>
      <c r="EX34" s="13">
        <f t="shared" si="377"/>
        <v>948137.36336000008</v>
      </c>
      <c r="EY34" s="13">
        <f t="shared" si="377"/>
        <v>948137.36336000008</v>
      </c>
      <c r="EZ34" s="13">
        <f t="shared" si="377"/>
        <v>948137.36336000008</v>
      </c>
      <c r="FA34" s="13">
        <f t="shared" si="377"/>
        <v>948137.36336000008</v>
      </c>
      <c r="FB34" s="13">
        <f t="shared" si="377"/>
        <v>948137.36336000008</v>
      </c>
      <c r="FC34" s="13">
        <f t="shared" si="377"/>
        <v>948137.36336000008</v>
      </c>
      <c r="FD34" s="13">
        <f t="shared" si="377"/>
        <v>948137.36336000008</v>
      </c>
      <c r="FE34" s="13">
        <f t="shared" si="377"/>
        <v>948137.36336000008</v>
      </c>
      <c r="FF34" s="13">
        <f t="shared" si="377"/>
        <v>948137.36336000008</v>
      </c>
      <c r="FG34" s="13">
        <f t="shared" si="377"/>
        <v>948137.36336000008</v>
      </c>
      <c r="FH34" s="13">
        <f t="shared" si="377"/>
        <v>948137.36336000008</v>
      </c>
      <c r="FI34" s="13">
        <f t="shared" si="377"/>
        <v>948137.36336000008</v>
      </c>
      <c r="FJ34" s="13">
        <f t="shared" si="377"/>
        <v>948137.36336000008</v>
      </c>
      <c r="FK34" s="13">
        <f t="shared" si="377"/>
        <v>948137.36336000008</v>
      </c>
      <c r="FL34" s="13">
        <f t="shared" si="377"/>
        <v>948137.36336000008</v>
      </c>
      <c r="FM34" s="13">
        <f t="shared" si="377"/>
        <v>948137.36336000008</v>
      </c>
      <c r="FN34" s="13">
        <f t="shared" si="377"/>
        <v>948137.36336000008</v>
      </c>
      <c r="FO34" s="13">
        <f t="shared" si="377"/>
        <v>948137.36336000008</v>
      </c>
      <c r="FP34" s="13">
        <f t="shared" si="377"/>
        <v>948137.36336000008</v>
      </c>
      <c r="FQ34" s="13">
        <f t="shared" si="377"/>
        <v>948137.36336000008</v>
      </c>
      <c r="FR34" s="13">
        <f t="shared" si="377"/>
        <v>948137.36336000008</v>
      </c>
      <c r="FS34" s="13">
        <f t="shared" si="377"/>
        <v>948137.36336000008</v>
      </c>
      <c r="FT34" s="13">
        <f t="shared" si="377"/>
        <v>948137.36336000008</v>
      </c>
      <c r="FU34" s="13">
        <f t="shared" si="377"/>
        <v>948137.36336000008</v>
      </c>
      <c r="FV34" s="13">
        <f t="shared" si="377"/>
        <v>948137.36336000008</v>
      </c>
      <c r="FW34" s="13">
        <f t="shared" si="377"/>
        <v>948137.36336000008</v>
      </c>
      <c r="FX34" s="13">
        <f t="shared" si="377"/>
        <v>948137.36336000008</v>
      </c>
      <c r="FY34" s="13">
        <f t="shared" si="377"/>
        <v>948137.36336000008</v>
      </c>
      <c r="FZ34" s="13">
        <f t="shared" si="377"/>
        <v>948137.36336000008</v>
      </c>
      <c r="GA34" s="13">
        <f t="shared" si="377"/>
        <v>948137.36336000008</v>
      </c>
      <c r="GB34" s="13">
        <f t="shared" si="377"/>
        <v>948137.36336000008</v>
      </c>
      <c r="GC34" s="13">
        <f t="shared" si="377"/>
        <v>948137.36336000008</v>
      </c>
      <c r="GD34" s="13">
        <f t="shared" si="377"/>
        <v>948137.36336000008</v>
      </c>
      <c r="GE34" s="13">
        <f t="shared" si="377"/>
        <v>948137.36336000008</v>
      </c>
      <c r="GF34" s="13">
        <f t="shared" si="377"/>
        <v>948137.36336000008</v>
      </c>
      <c r="GG34" s="13">
        <f t="shared" si="377"/>
        <v>948137.36336000008</v>
      </c>
      <c r="GH34" s="13">
        <f t="shared" si="377"/>
        <v>948137.36336000008</v>
      </c>
      <c r="GI34" s="13">
        <f t="shared" si="377"/>
        <v>948137.36336000008</v>
      </c>
      <c r="GJ34" s="13">
        <f t="shared" si="377"/>
        <v>948137.36336000008</v>
      </c>
      <c r="GK34" s="13">
        <f t="shared" si="377"/>
        <v>948137.36336000008</v>
      </c>
      <c r="GL34" s="13">
        <f t="shared" si="377"/>
        <v>948137.36336000008</v>
      </c>
      <c r="GM34" s="13">
        <f t="shared" si="377"/>
        <v>948137.36336000008</v>
      </c>
      <c r="GN34" s="13">
        <f t="shared" si="377"/>
        <v>948137.36336000008</v>
      </c>
      <c r="GO34" s="13">
        <f t="shared" ref="GO34:IZ34" si="378">GO27+GO32</f>
        <v>948137.36336000008</v>
      </c>
      <c r="GP34" s="13">
        <f t="shared" si="378"/>
        <v>948137.36336000008</v>
      </c>
      <c r="GQ34" s="13">
        <f t="shared" si="378"/>
        <v>948137.36336000008</v>
      </c>
      <c r="GR34" s="13">
        <f t="shared" si="378"/>
        <v>948137.36336000008</v>
      </c>
      <c r="GS34" s="13">
        <f t="shared" si="378"/>
        <v>948137.36336000008</v>
      </c>
      <c r="GT34" s="13">
        <f t="shared" si="378"/>
        <v>948137.36336000008</v>
      </c>
      <c r="GU34" s="13">
        <f t="shared" si="378"/>
        <v>948137.36336000008</v>
      </c>
      <c r="GV34" s="13">
        <f t="shared" si="378"/>
        <v>948137.36336000008</v>
      </c>
      <c r="GW34" s="13">
        <f t="shared" si="378"/>
        <v>948137.36336000008</v>
      </c>
      <c r="GX34" s="13">
        <f t="shared" si="378"/>
        <v>948137.36336000008</v>
      </c>
      <c r="GY34" s="13">
        <f t="shared" si="378"/>
        <v>948137.36336000008</v>
      </c>
      <c r="GZ34" s="13">
        <f t="shared" si="378"/>
        <v>948137.36336000008</v>
      </c>
      <c r="HA34" s="13">
        <f t="shared" si="378"/>
        <v>948137.36336000008</v>
      </c>
      <c r="HB34" s="13">
        <f t="shared" si="378"/>
        <v>948137.36336000008</v>
      </c>
      <c r="HC34" s="13">
        <f t="shared" si="378"/>
        <v>948137.36336000008</v>
      </c>
      <c r="HD34" s="13">
        <f t="shared" si="378"/>
        <v>948137.36336000008</v>
      </c>
      <c r="HE34" s="13">
        <f t="shared" si="378"/>
        <v>948137.36336000008</v>
      </c>
      <c r="HF34" s="13">
        <f t="shared" si="378"/>
        <v>948137.36336000008</v>
      </c>
      <c r="HG34" s="13">
        <f t="shared" si="378"/>
        <v>948137.36336000008</v>
      </c>
      <c r="HH34" s="13">
        <f t="shared" si="378"/>
        <v>948137.36336000008</v>
      </c>
      <c r="HI34" s="13">
        <f t="shared" si="378"/>
        <v>948137.36336000008</v>
      </c>
      <c r="HJ34" s="13">
        <f t="shared" si="378"/>
        <v>948137.36336000008</v>
      </c>
      <c r="HK34" s="13">
        <f t="shared" si="378"/>
        <v>948137.36336000008</v>
      </c>
      <c r="HL34" s="13">
        <f t="shared" si="378"/>
        <v>948137.36336000008</v>
      </c>
      <c r="HM34" s="13">
        <f t="shared" si="378"/>
        <v>948137.36336000008</v>
      </c>
      <c r="HN34" s="13">
        <f t="shared" si="378"/>
        <v>948137.36336000008</v>
      </c>
      <c r="HO34" s="13">
        <f t="shared" si="378"/>
        <v>948137.36336000008</v>
      </c>
      <c r="HP34" s="13">
        <f t="shared" si="378"/>
        <v>948137.36336000008</v>
      </c>
      <c r="HQ34" s="13">
        <f t="shared" si="378"/>
        <v>948137.36336000008</v>
      </c>
      <c r="HR34" s="13">
        <f t="shared" si="378"/>
        <v>948137.36336000008</v>
      </c>
      <c r="HS34" s="13">
        <f t="shared" si="378"/>
        <v>948137.36336000008</v>
      </c>
      <c r="HT34" s="13">
        <f t="shared" si="378"/>
        <v>948137.36336000008</v>
      </c>
      <c r="HU34" s="13">
        <f t="shared" si="378"/>
        <v>948137.36336000008</v>
      </c>
      <c r="HV34" s="13">
        <f t="shared" si="378"/>
        <v>948137.36336000008</v>
      </c>
      <c r="HW34" s="13">
        <f t="shared" si="378"/>
        <v>948137.36336000008</v>
      </c>
      <c r="HX34" s="13">
        <f t="shared" si="378"/>
        <v>948137.36336000008</v>
      </c>
      <c r="HY34" s="13">
        <f t="shared" si="378"/>
        <v>948137.36336000008</v>
      </c>
      <c r="HZ34" s="13">
        <f t="shared" si="378"/>
        <v>948137.36336000008</v>
      </c>
      <c r="IA34" s="13">
        <f t="shared" si="378"/>
        <v>948137.36336000008</v>
      </c>
      <c r="IB34" s="13">
        <f t="shared" si="378"/>
        <v>948137.36336000008</v>
      </c>
      <c r="IC34" s="13">
        <f t="shared" si="378"/>
        <v>948137.36336000008</v>
      </c>
      <c r="ID34" s="13">
        <f t="shared" si="378"/>
        <v>948137.36336000008</v>
      </c>
      <c r="IE34" s="13">
        <f t="shared" si="378"/>
        <v>948137.36336000008</v>
      </c>
      <c r="IF34" s="13">
        <f t="shared" si="378"/>
        <v>948137.36336000008</v>
      </c>
      <c r="IG34" s="13">
        <f t="shared" si="378"/>
        <v>948137.36336000008</v>
      </c>
      <c r="IH34" s="13">
        <f t="shared" si="378"/>
        <v>948137.36336000008</v>
      </c>
      <c r="II34" s="13">
        <f t="shared" si="378"/>
        <v>948137.36336000008</v>
      </c>
      <c r="IJ34" s="13">
        <f t="shared" si="378"/>
        <v>948137.36336000008</v>
      </c>
      <c r="IK34" s="13">
        <f t="shared" si="378"/>
        <v>948137.36336000008</v>
      </c>
      <c r="IL34" s="13">
        <f t="shared" si="378"/>
        <v>948137.36336000008</v>
      </c>
      <c r="IM34" s="13">
        <f t="shared" si="378"/>
        <v>948137.36336000008</v>
      </c>
      <c r="IN34" s="13">
        <f t="shared" si="378"/>
        <v>948137.36336000008</v>
      </c>
      <c r="IO34" s="13">
        <f t="shared" si="378"/>
        <v>948137.36336000008</v>
      </c>
      <c r="IP34" s="13">
        <f t="shared" si="378"/>
        <v>948137.36336000008</v>
      </c>
      <c r="IQ34" s="13">
        <f t="shared" si="378"/>
        <v>948137.36336000008</v>
      </c>
      <c r="IR34" s="13">
        <f t="shared" si="378"/>
        <v>948137.36336000008</v>
      </c>
      <c r="IS34" s="13">
        <f t="shared" si="378"/>
        <v>948137.36336000008</v>
      </c>
      <c r="IT34" s="13">
        <f t="shared" si="378"/>
        <v>948137.36336000008</v>
      </c>
      <c r="IU34" s="13">
        <f t="shared" si="378"/>
        <v>948137.36336000008</v>
      </c>
      <c r="IV34" s="13">
        <f t="shared" si="378"/>
        <v>948137.36336000008</v>
      </c>
      <c r="IW34" s="13">
        <f t="shared" si="378"/>
        <v>948137.36336000008</v>
      </c>
      <c r="IX34" s="13">
        <f t="shared" si="378"/>
        <v>948137.36336000008</v>
      </c>
      <c r="IY34" s="13">
        <f t="shared" si="378"/>
        <v>948137.36336000008</v>
      </c>
      <c r="IZ34" s="13">
        <f t="shared" si="378"/>
        <v>948137.36336000008</v>
      </c>
      <c r="JA34" s="13">
        <f t="shared" ref="JA34:LL34" si="379">JA27+JA32</f>
        <v>948137.36336000008</v>
      </c>
      <c r="JB34" s="13">
        <f t="shared" si="379"/>
        <v>948137.36336000008</v>
      </c>
      <c r="JC34" s="13">
        <f t="shared" si="379"/>
        <v>948137.36336000008</v>
      </c>
      <c r="JD34" s="13">
        <f t="shared" si="379"/>
        <v>948137.36336000008</v>
      </c>
      <c r="JE34" s="13">
        <f t="shared" si="379"/>
        <v>948137.36336000008</v>
      </c>
      <c r="JF34" s="13">
        <f t="shared" si="379"/>
        <v>948137.36336000008</v>
      </c>
      <c r="JG34" s="13">
        <f t="shared" si="379"/>
        <v>948137.36336000008</v>
      </c>
      <c r="JH34" s="13">
        <f t="shared" si="379"/>
        <v>948137.36336000008</v>
      </c>
      <c r="JI34" s="13">
        <f t="shared" si="379"/>
        <v>948137.36336000008</v>
      </c>
      <c r="JJ34" s="13">
        <f t="shared" si="379"/>
        <v>948137.36336000008</v>
      </c>
      <c r="JK34" s="13">
        <f t="shared" si="379"/>
        <v>948137.36336000008</v>
      </c>
      <c r="JL34" s="13">
        <f t="shared" si="379"/>
        <v>948137.36336000008</v>
      </c>
      <c r="JM34" s="13">
        <f t="shared" si="379"/>
        <v>948137.36336000008</v>
      </c>
      <c r="JN34" s="13">
        <f t="shared" si="379"/>
        <v>948137.36336000008</v>
      </c>
      <c r="JO34" s="13">
        <f t="shared" si="379"/>
        <v>948137.36336000008</v>
      </c>
      <c r="JP34" s="13">
        <f t="shared" si="379"/>
        <v>948137.36336000008</v>
      </c>
      <c r="JQ34" s="13">
        <f t="shared" si="379"/>
        <v>948137.36336000008</v>
      </c>
      <c r="JR34" s="13">
        <f t="shared" si="379"/>
        <v>948137.36336000008</v>
      </c>
      <c r="JS34" s="13">
        <f t="shared" si="379"/>
        <v>948137.36336000008</v>
      </c>
      <c r="JT34" s="13">
        <f t="shared" si="379"/>
        <v>948137.36336000008</v>
      </c>
      <c r="JU34" s="13">
        <f t="shared" si="379"/>
        <v>948137.36336000008</v>
      </c>
      <c r="JV34" s="13">
        <f t="shared" si="379"/>
        <v>948137.36336000008</v>
      </c>
      <c r="JW34" s="13">
        <f t="shared" si="379"/>
        <v>948137.36336000008</v>
      </c>
      <c r="JX34" s="13">
        <f t="shared" si="379"/>
        <v>948137.36336000008</v>
      </c>
      <c r="JY34" s="13">
        <f t="shared" si="379"/>
        <v>948137.36336000008</v>
      </c>
      <c r="JZ34" s="13">
        <f t="shared" si="379"/>
        <v>948137.36336000008</v>
      </c>
      <c r="KA34" s="13">
        <f t="shared" si="379"/>
        <v>948137.36336000008</v>
      </c>
      <c r="KB34" s="13">
        <f t="shared" si="379"/>
        <v>948137.36336000008</v>
      </c>
      <c r="KC34" s="13">
        <f t="shared" si="379"/>
        <v>948137.36336000008</v>
      </c>
      <c r="KD34" s="13">
        <f t="shared" si="379"/>
        <v>948137.36336000008</v>
      </c>
      <c r="KE34" s="13">
        <f t="shared" si="379"/>
        <v>948137.36336000008</v>
      </c>
      <c r="KF34" s="13">
        <f t="shared" si="379"/>
        <v>948137.36336000008</v>
      </c>
      <c r="KG34" s="13">
        <f t="shared" si="379"/>
        <v>948137.36336000008</v>
      </c>
      <c r="KH34" s="13">
        <f t="shared" si="379"/>
        <v>948137.36336000008</v>
      </c>
      <c r="KI34" s="13">
        <f t="shared" si="379"/>
        <v>948137.36336000008</v>
      </c>
      <c r="KJ34" s="13">
        <f t="shared" si="379"/>
        <v>948137.36336000008</v>
      </c>
      <c r="KK34" s="13">
        <f t="shared" si="379"/>
        <v>948137.36336000008</v>
      </c>
      <c r="KL34" s="13">
        <f t="shared" si="379"/>
        <v>948137.36336000008</v>
      </c>
      <c r="KM34" s="13">
        <f t="shared" si="379"/>
        <v>948137.36336000008</v>
      </c>
      <c r="KN34" s="13">
        <f t="shared" si="379"/>
        <v>948137.36336000008</v>
      </c>
      <c r="KO34" s="13">
        <f t="shared" si="379"/>
        <v>948137.36336000008</v>
      </c>
      <c r="KP34" s="13">
        <f t="shared" si="379"/>
        <v>948137.36336000008</v>
      </c>
      <c r="KQ34" s="13">
        <f t="shared" si="379"/>
        <v>948137.36336000008</v>
      </c>
      <c r="KR34" s="13">
        <f t="shared" si="379"/>
        <v>948137.36336000008</v>
      </c>
      <c r="KS34" s="13">
        <f t="shared" si="379"/>
        <v>948137.36336000008</v>
      </c>
      <c r="KT34" s="13">
        <f t="shared" si="379"/>
        <v>948137.36336000008</v>
      </c>
      <c r="KU34" s="13">
        <f t="shared" si="379"/>
        <v>948137.36336000008</v>
      </c>
      <c r="KV34" s="13">
        <f t="shared" si="379"/>
        <v>948137.36336000008</v>
      </c>
      <c r="KW34" s="13">
        <f t="shared" si="379"/>
        <v>948137.36336000008</v>
      </c>
      <c r="KX34" s="13">
        <f t="shared" si="379"/>
        <v>948137.36336000008</v>
      </c>
      <c r="KY34" s="13">
        <f t="shared" si="379"/>
        <v>948137.36336000008</v>
      </c>
      <c r="KZ34" s="13">
        <f t="shared" si="379"/>
        <v>948137.36336000008</v>
      </c>
      <c r="LA34" s="13">
        <f t="shared" si="379"/>
        <v>948137.36336000008</v>
      </c>
      <c r="LB34" s="13">
        <f t="shared" si="379"/>
        <v>948137.36336000008</v>
      </c>
      <c r="LC34" s="13">
        <f t="shared" si="379"/>
        <v>948137.36336000008</v>
      </c>
      <c r="LD34" s="13">
        <f t="shared" si="379"/>
        <v>948137.36336000008</v>
      </c>
      <c r="LE34" s="13">
        <f t="shared" si="379"/>
        <v>948137.36336000008</v>
      </c>
      <c r="LF34" s="13">
        <f t="shared" si="379"/>
        <v>948137.36336000008</v>
      </c>
      <c r="LG34" s="13">
        <f t="shared" si="379"/>
        <v>948137.36336000008</v>
      </c>
      <c r="LH34" s="13">
        <f t="shared" si="379"/>
        <v>948137.36336000008</v>
      </c>
      <c r="LI34" s="13">
        <f t="shared" si="379"/>
        <v>948137.36336000008</v>
      </c>
      <c r="LJ34" s="13">
        <f t="shared" si="379"/>
        <v>948137.36336000008</v>
      </c>
      <c r="LK34" s="13">
        <f t="shared" si="379"/>
        <v>948137.36336000008</v>
      </c>
      <c r="LL34" s="13">
        <f t="shared" si="379"/>
        <v>948137.36336000008</v>
      </c>
      <c r="LM34" s="13">
        <f t="shared" ref="LM34:NX34" si="380">LM27+LM32</f>
        <v>948137.36336000008</v>
      </c>
      <c r="LN34" s="13">
        <f t="shared" si="380"/>
        <v>948137.36336000008</v>
      </c>
      <c r="LO34" s="13">
        <f t="shared" si="380"/>
        <v>948137.36336000008</v>
      </c>
      <c r="LP34" s="13">
        <f t="shared" si="380"/>
        <v>948137.36336000008</v>
      </c>
      <c r="LQ34" s="13">
        <f t="shared" si="380"/>
        <v>948137.36336000008</v>
      </c>
      <c r="LR34" s="13">
        <f t="shared" si="380"/>
        <v>948137.36336000008</v>
      </c>
      <c r="LS34" s="13">
        <f t="shared" si="380"/>
        <v>948137.36336000008</v>
      </c>
      <c r="LT34" s="13">
        <f t="shared" si="380"/>
        <v>948137.36336000008</v>
      </c>
      <c r="LU34" s="13">
        <f t="shared" si="380"/>
        <v>948137.36336000008</v>
      </c>
      <c r="LV34" s="13">
        <f t="shared" si="380"/>
        <v>948137.36336000008</v>
      </c>
      <c r="LW34" s="13">
        <f t="shared" si="380"/>
        <v>948137.36336000008</v>
      </c>
      <c r="LX34" s="13">
        <f t="shared" si="380"/>
        <v>948137.36336000008</v>
      </c>
      <c r="LY34" s="13">
        <f t="shared" si="380"/>
        <v>948137.36336000008</v>
      </c>
      <c r="LZ34" s="13">
        <f t="shared" si="380"/>
        <v>948137.36336000008</v>
      </c>
      <c r="MA34" s="13">
        <f t="shared" si="380"/>
        <v>948137.36336000008</v>
      </c>
      <c r="MB34" s="13">
        <f t="shared" si="380"/>
        <v>948137.36336000008</v>
      </c>
      <c r="MC34" s="13">
        <f t="shared" si="380"/>
        <v>948137.36336000008</v>
      </c>
      <c r="MD34" s="13">
        <f t="shared" si="380"/>
        <v>948137.36336000008</v>
      </c>
      <c r="ME34" s="13">
        <f t="shared" si="380"/>
        <v>948137.36336000008</v>
      </c>
      <c r="MF34" s="13">
        <f t="shared" si="380"/>
        <v>948137.36336000008</v>
      </c>
      <c r="MG34" s="13">
        <f t="shared" si="380"/>
        <v>948137.36336000008</v>
      </c>
      <c r="MH34" s="13">
        <f t="shared" si="380"/>
        <v>948137.36336000008</v>
      </c>
      <c r="MI34" s="13">
        <f t="shared" si="380"/>
        <v>948137.36336000008</v>
      </c>
      <c r="MJ34" s="13">
        <f t="shared" si="380"/>
        <v>948137.36336000008</v>
      </c>
      <c r="MK34" s="13">
        <f t="shared" si="380"/>
        <v>948137.36336000008</v>
      </c>
      <c r="ML34" s="13">
        <f t="shared" si="380"/>
        <v>948137.36336000008</v>
      </c>
      <c r="MM34" s="13">
        <f t="shared" si="380"/>
        <v>948137.36336000008</v>
      </c>
      <c r="MN34" s="13">
        <f t="shared" si="380"/>
        <v>948137.36336000008</v>
      </c>
      <c r="MO34" s="13">
        <f t="shared" si="380"/>
        <v>948137.36336000008</v>
      </c>
      <c r="MP34" s="13">
        <f t="shared" si="380"/>
        <v>948137.36336000008</v>
      </c>
      <c r="MQ34" s="13">
        <f t="shared" si="380"/>
        <v>948137.36336000008</v>
      </c>
      <c r="MR34" s="13">
        <f t="shared" si="380"/>
        <v>948137.36336000008</v>
      </c>
      <c r="MS34" s="13">
        <f t="shared" si="380"/>
        <v>948137.36336000008</v>
      </c>
      <c r="MT34" s="13">
        <f t="shared" si="380"/>
        <v>948137.36336000008</v>
      </c>
      <c r="MU34" s="13">
        <f t="shared" si="380"/>
        <v>948137.36336000008</v>
      </c>
      <c r="MV34" s="13">
        <f t="shared" si="380"/>
        <v>948137.36336000008</v>
      </c>
      <c r="MW34" s="13">
        <f t="shared" si="380"/>
        <v>948137.36336000008</v>
      </c>
      <c r="MX34" s="13">
        <f t="shared" si="380"/>
        <v>948137.36336000008</v>
      </c>
      <c r="MY34" s="13">
        <f t="shared" si="380"/>
        <v>948137.36336000008</v>
      </c>
      <c r="MZ34" s="13">
        <f t="shared" si="380"/>
        <v>948137.36336000008</v>
      </c>
      <c r="NA34" s="13">
        <f t="shared" si="380"/>
        <v>948137.36336000008</v>
      </c>
      <c r="NB34" s="13">
        <f t="shared" si="380"/>
        <v>948137.36336000008</v>
      </c>
      <c r="NC34" s="13">
        <f t="shared" si="380"/>
        <v>948137.36336000008</v>
      </c>
      <c r="ND34" s="13">
        <f t="shared" si="380"/>
        <v>948137.36336000008</v>
      </c>
      <c r="NE34" s="13">
        <f t="shared" si="380"/>
        <v>948137.36336000008</v>
      </c>
      <c r="NF34" s="13">
        <f t="shared" si="380"/>
        <v>948137.36336000008</v>
      </c>
      <c r="NG34" s="13">
        <f t="shared" si="380"/>
        <v>948137.36336000008</v>
      </c>
      <c r="NH34" s="13">
        <f t="shared" si="380"/>
        <v>948137.36336000008</v>
      </c>
      <c r="NI34" s="13">
        <f t="shared" si="380"/>
        <v>948137.36336000008</v>
      </c>
      <c r="NJ34" s="13">
        <f t="shared" si="380"/>
        <v>948137.36336000008</v>
      </c>
      <c r="NK34" s="13">
        <f t="shared" si="380"/>
        <v>948137.36336000008</v>
      </c>
      <c r="NL34" s="13">
        <f t="shared" si="380"/>
        <v>948137.36336000008</v>
      </c>
      <c r="NM34" s="13">
        <f t="shared" si="380"/>
        <v>948137.36336000008</v>
      </c>
      <c r="NN34" s="13">
        <f t="shared" si="380"/>
        <v>948137.36336000008</v>
      </c>
      <c r="NO34" s="13">
        <f t="shared" si="380"/>
        <v>948137.36336000008</v>
      </c>
      <c r="NP34" s="13">
        <f t="shared" si="380"/>
        <v>948137.36336000008</v>
      </c>
      <c r="NQ34" s="13">
        <f t="shared" si="380"/>
        <v>948137.36336000008</v>
      </c>
      <c r="NR34" s="13">
        <f t="shared" si="380"/>
        <v>948137.36336000008</v>
      </c>
      <c r="NS34" s="13">
        <f t="shared" si="380"/>
        <v>948137.36336000008</v>
      </c>
      <c r="NT34" s="13">
        <f t="shared" si="380"/>
        <v>948137.36336000008</v>
      </c>
      <c r="NU34" s="13">
        <f t="shared" si="380"/>
        <v>948137.36336000008</v>
      </c>
      <c r="NV34" s="13">
        <f t="shared" si="380"/>
        <v>948137.36336000008</v>
      </c>
      <c r="NW34" s="13">
        <f t="shared" si="380"/>
        <v>948137.36336000008</v>
      </c>
      <c r="NX34" s="13">
        <f t="shared" si="380"/>
        <v>948137.36336000008</v>
      </c>
      <c r="NY34" s="13">
        <f t="shared" ref="NY34:PG34" si="381">NY27+NY32</f>
        <v>948137.36336000008</v>
      </c>
      <c r="NZ34" s="13">
        <f t="shared" si="381"/>
        <v>948137.36336000008</v>
      </c>
      <c r="OA34" s="13">
        <f t="shared" si="381"/>
        <v>948137.36336000008</v>
      </c>
      <c r="OB34" s="13">
        <f t="shared" si="381"/>
        <v>948137.36336000008</v>
      </c>
      <c r="OC34" s="13">
        <f t="shared" si="381"/>
        <v>948137.36336000008</v>
      </c>
      <c r="OD34" s="13">
        <f t="shared" si="381"/>
        <v>948137.36336000008</v>
      </c>
      <c r="OE34" s="13">
        <f t="shared" si="381"/>
        <v>948137.36336000008</v>
      </c>
      <c r="OF34" s="13">
        <f t="shared" si="381"/>
        <v>948137.36336000008</v>
      </c>
      <c r="OG34" s="13">
        <f t="shared" si="381"/>
        <v>948137.36336000008</v>
      </c>
      <c r="OH34" s="13">
        <f t="shared" si="381"/>
        <v>948137.36336000008</v>
      </c>
      <c r="OI34" s="13">
        <f t="shared" si="381"/>
        <v>948137.36336000008</v>
      </c>
      <c r="OJ34" s="13">
        <f t="shared" si="381"/>
        <v>948137.36336000008</v>
      </c>
      <c r="OK34" s="13">
        <f t="shared" si="381"/>
        <v>948137.36336000008</v>
      </c>
      <c r="OL34" s="13">
        <f t="shared" si="381"/>
        <v>948137.36336000008</v>
      </c>
      <c r="OM34" s="13">
        <f t="shared" si="381"/>
        <v>948137.36336000008</v>
      </c>
      <c r="ON34" s="13">
        <f t="shared" si="381"/>
        <v>948137.36336000008</v>
      </c>
      <c r="OO34" s="13">
        <f t="shared" si="381"/>
        <v>948137.36336000008</v>
      </c>
      <c r="OP34" s="13">
        <f t="shared" si="381"/>
        <v>948137.36336000008</v>
      </c>
      <c r="OQ34" s="13">
        <f t="shared" si="381"/>
        <v>948137.36336000008</v>
      </c>
      <c r="OR34" s="13">
        <f t="shared" si="381"/>
        <v>948137.36336000008</v>
      </c>
      <c r="OS34" s="13">
        <f t="shared" si="381"/>
        <v>948137.36336000008</v>
      </c>
      <c r="OT34" s="13">
        <f t="shared" si="381"/>
        <v>948137.36336000008</v>
      </c>
      <c r="OU34" s="13">
        <f t="shared" si="381"/>
        <v>948137.36336000008</v>
      </c>
      <c r="OV34" s="13">
        <f t="shared" si="381"/>
        <v>948137.36336000008</v>
      </c>
      <c r="OW34" s="13">
        <f t="shared" si="381"/>
        <v>948137.36336000008</v>
      </c>
      <c r="OX34" s="13">
        <f t="shared" si="381"/>
        <v>948137.36336000008</v>
      </c>
      <c r="OY34" s="13">
        <f t="shared" si="381"/>
        <v>948137.36336000008</v>
      </c>
      <c r="OZ34" s="13">
        <f t="shared" si="381"/>
        <v>948137.36336000008</v>
      </c>
      <c r="PA34" s="13">
        <f t="shared" si="381"/>
        <v>948137.36336000008</v>
      </c>
      <c r="PB34" s="13">
        <f t="shared" si="381"/>
        <v>948137.36336000008</v>
      </c>
      <c r="PC34" s="13">
        <f t="shared" si="381"/>
        <v>948137.36336000008</v>
      </c>
      <c r="PD34" s="13">
        <f t="shared" si="381"/>
        <v>948137.36336000008</v>
      </c>
      <c r="PE34" s="13">
        <f t="shared" si="381"/>
        <v>948137.36336000008</v>
      </c>
      <c r="PF34" s="13">
        <f t="shared" si="381"/>
        <v>948137.36336000008</v>
      </c>
      <c r="PG34" s="13">
        <f t="shared" si="381"/>
        <v>948137.36336000008</v>
      </c>
      <c r="PH34" s="13"/>
      <c r="PI34" s="13"/>
      <c r="PJ34" s="13"/>
      <c r="PK34" s="13"/>
      <c r="PL34" s="13"/>
      <c r="PM34" s="13"/>
      <c r="PN34" s="13"/>
    </row>
    <row r="35" spans="2:430">
      <c r="C35" s="6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3"/>
    </row>
    <row r="36" spans="2:430">
      <c r="B36" t="s">
        <v>558</v>
      </c>
      <c r="C36" s="67">
        <f>SUM(D34:O34)/12</f>
        <v>867680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U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2:430">
      <c r="B37" t="s">
        <v>559</v>
      </c>
      <c r="C37" s="30">
        <f>SUM(P34:AA34)/12</f>
        <v>876562.28359292448</v>
      </c>
      <c r="D37" s="13"/>
      <c r="P37" s="13"/>
    </row>
    <row r="38" spans="2:430">
      <c r="B38" t="s">
        <v>560</v>
      </c>
      <c r="C38" s="30">
        <f>SUM(AB34:AM34)/12</f>
        <v>937822.69768230815</v>
      </c>
      <c r="D38" s="13"/>
    </row>
    <row r="39" spans="2:430">
      <c r="B39" t="s">
        <v>561</v>
      </c>
      <c r="C39" s="30">
        <f>AN34</f>
        <v>948137.36336000008</v>
      </c>
      <c r="D39" s="13"/>
    </row>
    <row r="41" spans="2:430">
      <c r="B41" t="s">
        <v>562</v>
      </c>
    </row>
    <row r="42" spans="2:430">
      <c r="B42" t="s">
        <v>563</v>
      </c>
      <c r="C42" s="9">
        <v>867680</v>
      </c>
    </row>
    <row r="43" spans="2:430">
      <c r="B43" t="s">
        <v>564</v>
      </c>
      <c r="C43" s="9">
        <f>C42*1.03</f>
        <v>893710.4</v>
      </c>
    </row>
    <row r="44" spans="2:430">
      <c r="B44" t="s">
        <v>565</v>
      </c>
      <c r="C44" s="9">
        <f>C43*1.03</f>
        <v>920521.71200000006</v>
      </c>
    </row>
    <row r="45" spans="2:430">
      <c r="B45" t="s">
        <v>566</v>
      </c>
      <c r="C45" s="9">
        <f>C44*1.03</f>
        <v>948137.36336000008</v>
      </c>
      <c r="D45" s="13"/>
    </row>
    <row r="47" spans="2:430">
      <c r="B47" t="s">
        <v>567</v>
      </c>
      <c r="C47" s="11">
        <f>SUM(D30:EQ30)</f>
        <v>3228451.0197183965</v>
      </c>
    </row>
    <row r="48" spans="2:430">
      <c r="B48" t="s">
        <v>568</v>
      </c>
      <c r="C48" s="70">
        <f>(C47/12)*0.6*5</f>
        <v>807112.754929599</v>
      </c>
    </row>
    <row r="49" spans="2:3">
      <c r="B49" t="s">
        <v>569</v>
      </c>
      <c r="C49" s="71">
        <f>C47+C48</f>
        <v>4035563.7746479954</v>
      </c>
    </row>
  </sheetData>
  <mergeCells count="6">
    <mergeCell ref="A22:A25"/>
    <mergeCell ref="A1:E1"/>
    <mergeCell ref="A3:E3"/>
    <mergeCell ref="A7:B7"/>
    <mergeCell ref="A8:B9"/>
    <mergeCell ref="A10:A18"/>
  </mergeCell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sqref="A1:E1"/>
    </sheetView>
  </sheetViews>
  <sheetFormatPr defaultRowHeight="15"/>
  <cols>
    <col min="1" max="1" width="28.42578125" customWidth="1"/>
    <col min="3" max="3" width="14.5703125" customWidth="1"/>
    <col min="4" max="4" width="12.7109375" customWidth="1"/>
    <col min="5" max="5" width="17.5703125" customWidth="1"/>
    <col min="6" max="6" width="9.5703125" bestFit="1" customWidth="1"/>
  </cols>
  <sheetData>
    <row r="1" spans="1:5">
      <c r="A1" s="96" t="s">
        <v>593</v>
      </c>
      <c r="B1" s="96"/>
      <c r="C1" s="96"/>
      <c r="D1" s="96"/>
      <c r="E1" s="96"/>
    </row>
    <row r="2" spans="1:5">
      <c r="A2" s="103" t="s">
        <v>434</v>
      </c>
      <c r="B2" s="103"/>
      <c r="C2" s="80" t="s">
        <v>430</v>
      </c>
      <c r="D2" s="80" t="s">
        <v>431</v>
      </c>
      <c r="E2" s="80" t="s">
        <v>432</v>
      </c>
    </row>
    <row r="3" spans="1:5">
      <c r="A3" s="103" t="s">
        <v>591</v>
      </c>
      <c r="B3" s="103"/>
      <c r="C3" s="79">
        <f>LUMINARIAS!A24</f>
        <v>21619</v>
      </c>
      <c r="D3" s="79">
        <v>12.32787642808036</v>
      </c>
      <c r="E3" s="79">
        <f>C3*D3</f>
        <v>266516.36049866932</v>
      </c>
    </row>
    <row r="4" spans="1:5">
      <c r="C4" s="18"/>
      <c r="D4" s="18"/>
      <c r="E4" s="12"/>
    </row>
    <row r="5" spans="1:5">
      <c r="C5" s="12"/>
      <c r="D5" s="12"/>
      <c r="E5" s="12"/>
    </row>
    <row r="6" spans="1:5">
      <c r="C6" s="12"/>
      <c r="D6" s="12"/>
      <c r="E6" s="12"/>
    </row>
    <row r="7" spans="1:5">
      <c r="C7" s="12"/>
      <c r="D7" s="12"/>
      <c r="E7" s="12"/>
    </row>
    <row r="8" spans="1:5">
      <c r="C8" s="12"/>
      <c r="D8" s="12"/>
      <c r="E8" s="12"/>
    </row>
    <row r="9" spans="1:5">
      <c r="C9" s="12"/>
      <c r="D9" s="12"/>
      <c r="E9" s="12"/>
    </row>
    <row r="10" spans="1:5">
      <c r="E10" s="13"/>
    </row>
    <row r="12" spans="1:5">
      <c r="C12" s="12"/>
      <c r="D12" s="12"/>
      <c r="E12" s="12"/>
    </row>
    <row r="13" spans="1:5">
      <c r="C13" s="12"/>
      <c r="D13" s="12"/>
      <c r="E13" s="12"/>
    </row>
    <row r="14" spans="1:5">
      <c r="C14" s="12"/>
      <c r="D14" s="12"/>
      <c r="E14" s="12"/>
    </row>
    <row r="15" spans="1:5">
      <c r="C15" s="12"/>
      <c r="D15" s="12"/>
      <c r="E15" s="12"/>
    </row>
    <row r="16" spans="1:5">
      <c r="A16" s="64"/>
      <c r="B16" s="64"/>
      <c r="C16" s="58"/>
      <c r="D16" s="58"/>
      <c r="E16" s="58"/>
    </row>
    <row r="17" spans="1:6">
      <c r="C17" s="12"/>
      <c r="D17" s="12"/>
      <c r="E17" s="12"/>
    </row>
    <row r="18" spans="1:6">
      <c r="C18" s="12"/>
      <c r="D18" s="12"/>
      <c r="E18" s="12"/>
    </row>
    <row r="19" spans="1:6">
      <c r="C19" s="12"/>
      <c r="D19" s="12"/>
      <c r="E19" s="12"/>
      <c r="F19" s="13"/>
    </row>
    <row r="20" spans="1:6">
      <c r="C20" s="12"/>
      <c r="D20" s="12"/>
      <c r="E20" s="12"/>
      <c r="F20" s="13"/>
    </row>
    <row r="21" spans="1:6">
      <c r="C21" s="12"/>
      <c r="D21" s="12"/>
      <c r="E21" s="12"/>
      <c r="F21" s="13"/>
    </row>
    <row r="22" spans="1:6">
      <c r="C22" s="12"/>
      <c r="D22" s="12"/>
      <c r="E22" s="12"/>
      <c r="F22" s="13"/>
    </row>
    <row r="23" spans="1:6">
      <c r="C23" s="12"/>
      <c r="D23" s="12"/>
      <c r="E23" s="12"/>
      <c r="F23" s="13"/>
    </row>
    <row r="24" spans="1:6">
      <c r="C24" s="12"/>
      <c r="D24" s="12"/>
      <c r="E24" s="12"/>
      <c r="F24" s="13"/>
    </row>
    <row r="25" spans="1:6">
      <c r="C25" s="12"/>
      <c r="D25" s="12"/>
      <c r="E25" s="12"/>
      <c r="F25" s="13"/>
    </row>
    <row r="26" spans="1:6">
      <c r="C26" s="12"/>
      <c r="D26" s="12"/>
      <c r="E26" s="12"/>
      <c r="F26" s="13"/>
    </row>
    <row r="27" spans="1:6">
      <c r="C27" s="12"/>
      <c r="D27" s="12"/>
      <c r="E27" s="12"/>
      <c r="F27" s="13"/>
    </row>
    <row r="28" spans="1:6">
      <c r="A28" s="19"/>
      <c r="C28" s="12"/>
      <c r="D28" s="12"/>
      <c r="E28" s="12"/>
      <c r="F28" s="13"/>
    </row>
    <row r="29" spans="1:6">
      <c r="A29" s="19"/>
      <c r="C29" s="12"/>
      <c r="D29" s="12"/>
      <c r="E29" s="12"/>
      <c r="F29" s="13"/>
    </row>
    <row r="30" spans="1:6">
      <c r="A30" s="19"/>
      <c r="C30" s="12"/>
      <c r="D30" s="12"/>
      <c r="E30" s="12"/>
      <c r="F30" s="13"/>
    </row>
    <row r="31" spans="1:6">
      <c r="A31" s="19"/>
      <c r="C31" s="12"/>
      <c r="D31" s="12"/>
      <c r="E31" s="12"/>
      <c r="F31" s="13"/>
    </row>
    <row r="32" spans="1:6">
      <c r="A32" s="19"/>
      <c r="C32" s="12"/>
      <c r="D32" s="12"/>
      <c r="E32" s="12"/>
      <c r="F32" s="13"/>
    </row>
    <row r="33" spans="1:6">
      <c r="A33" s="19"/>
      <c r="C33" s="12"/>
      <c r="D33" s="12"/>
      <c r="E33" s="12"/>
      <c r="F33" s="13"/>
    </row>
    <row r="34" spans="1:6">
      <c r="A34" s="19"/>
      <c r="C34" s="12"/>
      <c r="D34" s="12"/>
      <c r="E34" s="12"/>
      <c r="F34" s="13"/>
    </row>
    <row r="35" spans="1:6">
      <c r="A35" s="19"/>
      <c r="C35" s="12"/>
      <c r="D35" s="12"/>
      <c r="E35" s="12"/>
      <c r="F35" s="13"/>
    </row>
    <row r="36" spans="1:6">
      <c r="A36" s="19"/>
      <c r="C36" s="12"/>
      <c r="D36" s="12"/>
      <c r="E36" s="12"/>
      <c r="F36" s="13"/>
    </row>
    <row r="37" spans="1:6">
      <c r="A37" s="19"/>
      <c r="C37" s="12"/>
      <c r="D37" s="12"/>
      <c r="E37" s="12"/>
    </row>
    <row r="38" spans="1:6">
      <c r="A38" s="20"/>
      <c r="C38" s="12"/>
      <c r="D38" s="12"/>
      <c r="E38" s="12"/>
    </row>
    <row r="39" spans="1:6">
      <c r="A39" s="20"/>
      <c r="C39" s="12"/>
      <c r="D39" s="12"/>
      <c r="E39" s="12"/>
    </row>
    <row r="40" spans="1:6">
      <c r="A40" s="20"/>
      <c r="B40" s="13"/>
      <c r="C40" s="12"/>
      <c r="D40" s="12"/>
      <c r="E40" s="12"/>
    </row>
    <row r="41" spans="1:6">
      <c r="A41" s="104"/>
      <c r="B41" s="104"/>
      <c r="C41" s="104"/>
      <c r="D41" s="104"/>
      <c r="E41" s="12"/>
    </row>
    <row r="42" spans="1:6">
      <c r="C42" s="12"/>
      <c r="D42" s="12"/>
      <c r="E42" s="12"/>
    </row>
  </sheetData>
  <mergeCells count="4">
    <mergeCell ref="A1:E1"/>
    <mergeCell ref="A41:D41"/>
    <mergeCell ref="A2:B2"/>
    <mergeCell ref="A3:B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sqref="A1:E1"/>
    </sheetView>
  </sheetViews>
  <sheetFormatPr defaultRowHeight="15"/>
  <cols>
    <col min="1" max="1" width="28.42578125" customWidth="1"/>
    <col min="3" max="3" width="14.5703125" customWidth="1"/>
    <col min="4" max="4" width="12.7109375" customWidth="1"/>
    <col min="5" max="5" width="17.5703125" customWidth="1"/>
  </cols>
  <sheetData>
    <row r="1" spans="1:5">
      <c r="A1" s="96" t="s">
        <v>624</v>
      </c>
      <c r="B1" s="96"/>
      <c r="C1" s="96"/>
      <c r="D1" s="96"/>
      <c r="E1" s="96"/>
    </row>
    <row r="2" spans="1:5">
      <c r="A2" s="103" t="s">
        <v>434</v>
      </c>
      <c r="B2" s="103"/>
      <c r="C2" s="85" t="s">
        <v>430</v>
      </c>
      <c r="D2" s="85" t="s">
        <v>431</v>
      </c>
      <c r="E2" s="85" t="s">
        <v>432</v>
      </c>
    </row>
    <row r="3" spans="1:5">
      <c r="A3" s="103" t="s">
        <v>591</v>
      </c>
      <c r="B3" s="103"/>
      <c r="C3" s="79">
        <f>LUMINARIAS!A24</f>
        <v>21619</v>
      </c>
      <c r="D3" s="79">
        <v>10.964175563171754</v>
      </c>
      <c r="E3" s="79">
        <f>C3*D3</f>
        <v>237034.51150021015</v>
      </c>
    </row>
    <row r="4" spans="1:5">
      <c r="D4" s="13"/>
    </row>
  </sheetData>
  <mergeCells count="3">
    <mergeCell ref="A1:E1"/>
    <mergeCell ref="A2:B2"/>
    <mergeCell ref="A3:B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sqref="A1:E1"/>
    </sheetView>
  </sheetViews>
  <sheetFormatPr defaultRowHeight="15"/>
  <cols>
    <col min="1" max="1" width="28.42578125" customWidth="1"/>
    <col min="3" max="3" width="14.5703125" customWidth="1"/>
    <col min="4" max="4" width="12.7109375" customWidth="1"/>
    <col min="5" max="5" width="17.5703125" customWidth="1"/>
    <col min="6" max="10" width="10.5703125" customWidth="1"/>
  </cols>
  <sheetData>
    <row r="1" spans="1:5">
      <c r="A1" s="96" t="s">
        <v>625</v>
      </c>
      <c r="B1" s="96"/>
      <c r="C1" s="96"/>
      <c r="D1" s="96"/>
      <c r="E1" s="96"/>
    </row>
    <row r="2" spans="1:5">
      <c r="A2" s="103" t="s">
        <v>434</v>
      </c>
      <c r="B2" s="103"/>
      <c r="C2" s="80" t="s">
        <v>430</v>
      </c>
      <c r="D2" s="80" t="s">
        <v>431</v>
      </c>
      <c r="E2" s="80" t="s">
        <v>432</v>
      </c>
    </row>
    <row r="3" spans="1:5">
      <c r="A3" s="103" t="s">
        <v>591</v>
      </c>
      <c r="B3" s="103"/>
      <c r="C3" s="79">
        <f>LUMINARIAS!A24</f>
        <v>21619</v>
      </c>
      <c r="D3" s="79">
        <v>7.7349885761476012</v>
      </c>
      <c r="E3" s="79">
        <f>C3*D3</f>
        <v>167222.71802773498</v>
      </c>
    </row>
    <row r="4" spans="1:5">
      <c r="C4" s="18"/>
      <c r="D4" s="12"/>
    </row>
    <row r="5" spans="1:5">
      <c r="C5" s="12"/>
      <c r="D5" s="12"/>
      <c r="E5" s="12"/>
    </row>
    <row r="6" spans="1:5">
      <c r="C6" s="12"/>
      <c r="D6" s="12"/>
      <c r="E6" s="12"/>
    </row>
    <row r="7" spans="1:5">
      <c r="C7" s="12"/>
      <c r="D7" s="12"/>
      <c r="E7" s="12"/>
    </row>
    <row r="8" spans="1:5">
      <c r="C8" s="12"/>
      <c r="D8" s="12"/>
      <c r="E8" s="12"/>
    </row>
    <row r="9" spans="1:5">
      <c r="C9" s="12"/>
      <c r="D9" s="12"/>
      <c r="E9" s="12"/>
    </row>
    <row r="10" spans="1:5">
      <c r="E10" s="13"/>
    </row>
    <row r="12" spans="1:5">
      <c r="C12" s="12"/>
      <c r="D12" s="12"/>
      <c r="E12" s="12"/>
    </row>
    <row r="13" spans="1:5">
      <c r="C13" s="12"/>
      <c r="D13" s="12"/>
      <c r="E13" s="12"/>
    </row>
    <row r="14" spans="1:5">
      <c r="C14" s="12"/>
      <c r="D14" s="12"/>
      <c r="E14" s="12"/>
    </row>
    <row r="15" spans="1:5">
      <c r="C15" s="12"/>
      <c r="D15" s="12"/>
      <c r="E15" s="12"/>
    </row>
    <row r="16" spans="1:5">
      <c r="A16" s="57"/>
      <c r="B16" s="57"/>
      <c r="C16" s="58"/>
      <c r="D16" s="58"/>
      <c r="E16" s="58"/>
    </row>
    <row r="17" spans="1:5">
      <c r="C17" s="12"/>
      <c r="D17" s="12"/>
      <c r="E17" s="12"/>
    </row>
    <row r="18" spans="1:5">
      <c r="C18" s="12"/>
      <c r="D18" s="12"/>
      <c r="E18" s="12"/>
    </row>
    <row r="19" spans="1:5">
      <c r="C19" s="12"/>
      <c r="D19" s="12"/>
      <c r="E19" s="12"/>
    </row>
    <row r="20" spans="1:5">
      <c r="C20" s="12"/>
      <c r="D20" s="12"/>
      <c r="E20" s="12"/>
    </row>
    <row r="21" spans="1:5">
      <c r="C21" s="12"/>
      <c r="D21" s="12"/>
      <c r="E21" s="12"/>
    </row>
    <row r="22" spans="1:5">
      <c r="C22" s="12"/>
      <c r="D22" s="12"/>
      <c r="E22" s="12"/>
    </row>
    <row r="23" spans="1:5">
      <c r="C23" s="12"/>
      <c r="D23" s="12"/>
      <c r="E23" s="12"/>
    </row>
    <row r="24" spans="1:5">
      <c r="C24" s="12"/>
      <c r="D24" s="12"/>
      <c r="E24" s="12"/>
    </row>
    <row r="25" spans="1:5">
      <c r="C25" s="12"/>
      <c r="D25" s="12"/>
      <c r="E25" s="12"/>
    </row>
    <row r="26" spans="1:5">
      <c r="C26" s="12"/>
      <c r="D26" s="12"/>
      <c r="E26" s="12"/>
    </row>
    <row r="27" spans="1:5">
      <c r="C27" s="12"/>
      <c r="D27" s="12"/>
      <c r="E27" s="12"/>
    </row>
    <row r="28" spans="1:5">
      <c r="A28" s="19"/>
      <c r="C28" s="12"/>
      <c r="D28" s="12"/>
      <c r="E28" s="12"/>
    </row>
    <row r="29" spans="1:5">
      <c r="A29" s="19"/>
      <c r="C29" s="12"/>
      <c r="D29" s="12"/>
      <c r="E29" s="12"/>
    </row>
    <row r="30" spans="1:5">
      <c r="A30" s="19"/>
      <c r="C30" s="12"/>
      <c r="D30" s="12"/>
      <c r="E30" s="12"/>
    </row>
    <row r="31" spans="1:5">
      <c r="A31" s="19"/>
      <c r="C31" s="12"/>
      <c r="D31" s="12"/>
      <c r="E31" s="12"/>
    </row>
    <row r="32" spans="1:5">
      <c r="A32" s="19"/>
      <c r="C32" s="12"/>
      <c r="D32" s="12"/>
      <c r="E32" s="12"/>
    </row>
    <row r="33" spans="1:5">
      <c r="A33" s="19"/>
      <c r="C33" s="12"/>
      <c r="D33" s="12"/>
      <c r="E33" s="12"/>
    </row>
    <row r="34" spans="1:5">
      <c r="A34" s="19"/>
      <c r="C34" s="12"/>
      <c r="D34" s="12"/>
      <c r="E34" s="12"/>
    </row>
    <row r="35" spans="1:5">
      <c r="A35" s="19"/>
      <c r="C35" s="12"/>
      <c r="D35" s="12"/>
      <c r="E35" s="12"/>
    </row>
    <row r="36" spans="1:5">
      <c r="A36" s="19"/>
      <c r="C36" s="12"/>
      <c r="D36" s="12"/>
      <c r="E36" s="12"/>
    </row>
    <row r="37" spans="1:5">
      <c r="A37" s="19"/>
      <c r="C37" s="12"/>
      <c r="D37" s="12"/>
      <c r="E37" s="12"/>
    </row>
    <row r="38" spans="1:5">
      <c r="A38" s="20"/>
      <c r="C38" s="12"/>
      <c r="D38" s="12"/>
      <c r="E38" s="12"/>
    </row>
    <row r="39" spans="1:5">
      <c r="A39" s="20"/>
      <c r="C39" s="12"/>
      <c r="D39" s="12"/>
      <c r="E39" s="12"/>
    </row>
    <row r="40" spans="1:5">
      <c r="A40" s="20"/>
      <c r="B40" s="13"/>
      <c r="C40" s="12"/>
      <c r="D40" s="12"/>
      <c r="E40" s="12"/>
    </row>
    <row r="41" spans="1:5">
      <c r="A41" s="104"/>
      <c r="B41" s="104"/>
      <c r="C41" s="104"/>
      <c r="D41" s="104"/>
      <c r="E41" s="12"/>
    </row>
    <row r="42" spans="1:5">
      <c r="C42" s="12"/>
      <c r="D42" s="12"/>
      <c r="E42" s="12"/>
    </row>
  </sheetData>
  <mergeCells count="4">
    <mergeCell ref="A1:E1"/>
    <mergeCell ref="A41:D41"/>
    <mergeCell ref="A2:B2"/>
    <mergeCell ref="A3:B3"/>
  </mergeCell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"/>
    </sheetView>
  </sheetViews>
  <sheetFormatPr defaultRowHeight="15"/>
  <cols>
    <col min="1" max="1" width="28.42578125" customWidth="1"/>
    <col min="2" max="2" width="15.140625" customWidth="1"/>
    <col min="3" max="3" width="14.5703125" customWidth="1"/>
    <col min="4" max="4" width="12.7109375" customWidth="1"/>
    <col min="5" max="5" width="19.5703125" customWidth="1"/>
    <col min="6" max="6" width="17.85546875" customWidth="1"/>
  </cols>
  <sheetData>
    <row r="1" spans="1:5">
      <c r="A1" s="105" t="s">
        <v>522</v>
      </c>
      <c r="B1" s="105"/>
      <c r="C1" s="105"/>
      <c r="D1" s="105"/>
      <c r="E1" s="105"/>
    </row>
    <row r="2" spans="1:5">
      <c r="A2" s="103" t="s">
        <v>434</v>
      </c>
      <c r="B2" s="103"/>
      <c r="C2" s="80" t="s">
        <v>430</v>
      </c>
      <c r="D2" s="80" t="s">
        <v>431</v>
      </c>
      <c r="E2" s="80" t="s">
        <v>432</v>
      </c>
    </row>
    <row r="3" spans="1:5">
      <c r="A3" s="103" t="s">
        <v>594</v>
      </c>
      <c r="B3" s="103"/>
      <c r="C3" s="79">
        <f>LUMINARIAS!A24</f>
        <v>21619</v>
      </c>
      <c r="D3" s="79">
        <v>1.6601078563644596</v>
      </c>
      <c r="E3" s="79">
        <f>C3*D3</f>
        <v>35889.871746743251</v>
      </c>
    </row>
    <row r="4" spans="1:5">
      <c r="C4" s="12"/>
      <c r="D4" s="12"/>
      <c r="E4" s="12"/>
    </row>
    <row r="5" spans="1:5">
      <c r="C5" s="12"/>
      <c r="D5" s="12"/>
      <c r="E5" s="12"/>
    </row>
    <row r="6" spans="1:5">
      <c r="E6" s="13"/>
    </row>
    <row r="8" spans="1:5">
      <c r="C8" s="12"/>
      <c r="D8" s="12"/>
      <c r="E8" s="12"/>
    </row>
    <row r="9" spans="1:5">
      <c r="C9" s="12"/>
      <c r="D9" s="12"/>
      <c r="E9" s="12"/>
    </row>
    <row r="10" spans="1:5">
      <c r="C10" s="12"/>
      <c r="D10" s="12"/>
      <c r="E10" s="12"/>
    </row>
    <row r="11" spans="1:5">
      <c r="C11" s="12"/>
      <c r="D11" s="12"/>
      <c r="E11" s="12"/>
    </row>
    <row r="13" spans="1:5">
      <c r="A13" s="20"/>
      <c r="C13" s="12"/>
      <c r="D13" s="12"/>
      <c r="E13" s="12"/>
    </row>
    <row r="14" spans="1:5">
      <c r="A14" s="20"/>
      <c r="B14" s="13"/>
      <c r="C14" s="12"/>
      <c r="D14" s="12"/>
      <c r="E14" s="12"/>
    </row>
    <row r="15" spans="1:5">
      <c r="A15" s="20"/>
      <c r="C15" s="12"/>
      <c r="D15" s="12"/>
      <c r="E15" s="12"/>
    </row>
    <row r="16" spans="1:5">
      <c r="A16" s="20"/>
      <c r="C16" s="12"/>
      <c r="D16" s="12"/>
      <c r="E16" s="12"/>
    </row>
  </sheetData>
  <mergeCells count="3">
    <mergeCell ref="A1:E1"/>
    <mergeCell ref="A2:B2"/>
    <mergeCell ref="A3:B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8"/>
  <sheetViews>
    <sheetView tabSelected="1" workbookViewId="0">
      <selection sqref="A1:E1"/>
    </sheetView>
  </sheetViews>
  <sheetFormatPr defaultRowHeight="15"/>
  <cols>
    <col min="1" max="1" width="5.42578125" bestFit="1" customWidth="1"/>
    <col min="2" max="2" width="38.28515625" customWidth="1"/>
    <col min="3" max="3" width="25.85546875" style="16" bestFit="1" customWidth="1"/>
    <col min="4" max="4" width="18.5703125" customWidth="1"/>
    <col min="5" max="5" width="16.42578125" bestFit="1" customWidth="1"/>
    <col min="6" max="6" width="17.42578125" customWidth="1"/>
    <col min="7" max="7" width="16.42578125" bestFit="1" customWidth="1"/>
    <col min="8" max="12" width="15.28515625" bestFit="1" customWidth="1"/>
    <col min="13" max="13" width="16.85546875" bestFit="1" customWidth="1"/>
    <col min="14" max="15" width="15.28515625" bestFit="1" customWidth="1"/>
    <col min="16" max="24" width="15.28515625" customWidth="1"/>
    <col min="25" max="27" width="15.28515625" bestFit="1" customWidth="1"/>
    <col min="28" max="38" width="14.28515625" bestFit="1" customWidth="1"/>
    <col min="39" max="116" width="14.28515625" customWidth="1"/>
    <col min="118" max="118" width="5.42578125" bestFit="1" customWidth="1"/>
    <col min="119" max="119" width="29.42578125" bestFit="1" customWidth="1"/>
    <col min="120" max="120" width="18" bestFit="1" customWidth="1"/>
    <col min="121" max="126" width="15.28515625" bestFit="1" customWidth="1"/>
    <col min="127" max="132" width="14.28515625" bestFit="1" customWidth="1"/>
    <col min="133" max="141" width="14.28515625" customWidth="1"/>
    <col min="142" max="192" width="13.28515625" customWidth="1"/>
    <col min="193" max="194" width="11.5703125" customWidth="1"/>
    <col min="195" max="195" width="11.5703125" bestFit="1" customWidth="1"/>
    <col min="196" max="197" width="11.5703125" customWidth="1"/>
    <col min="198" max="219" width="13.28515625" customWidth="1"/>
    <col min="220" max="372" width="14.28515625" customWidth="1"/>
    <col min="374" max="374" width="5.42578125" bestFit="1" customWidth="1"/>
    <col min="375" max="375" width="29.42578125" bestFit="1" customWidth="1"/>
    <col min="376" max="376" width="18" bestFit="1" customWidth="1"/>
    <col min="377" max="382" width="15.28515625" bestFit="1" customWidth="1"/>
    <col min="383" max="388" width="14.28515625" bestFit="1" customWidth="1"/>
    <col min="389" max="397" width="14.28515625" customWidth="1"/>
    <col min="398" max="448" width="13.28515625" customWidth="1"/>
    <col min="449" max="450" width="11.5703125" customWidth="1"/>
    <col min="451" max="451" width="11.5703125" bestFit="1" customWidth="1"/>
    <col min="452" max="453" width="11.5703125" customWidth="1"/>
    <col min="454" max="475" width="13.28515625" customWidth="1"/>
    <col min="476" max="628" width="14.28515625" customWidth="1"/>
    <col min="630" max="630" width="5.42578125" bestFit="1" customWidth="1"/>
    <col min="631" max="631" width="29.42578125" bestFit="1" customWidth="1"/>
    <col min="632" max="632" width="18" bestFit="1" customWidth="1"/>
    <col min="633" max="638" width="15.28515625" bestFit="1" customWidth="1"/>
    <col min="639" max="644" width="14.28515625" bestFit="1" customWidth="1"/>
    <col min="645" max="653" width="14.28515625" customWidth="1"/>
    <col min="654" max="704" width="13.28515625" customWidth="1"/>
    <col min="705" max="706" width="11.5703125" customWidth="1"/>
    <col min="707" max="707" width="11.5703125" bestFit="1" customWidth="1"/>
    <col min="708" max="709" width="11.5703125" customWidth="1"/>
    <col min="710" max="731" width="13.28515625" customWidth="1"/>
    <col min="732" max="884" width="14.28515625" customWidth="1"/>
    <col min="886" max="886" width="5.42578125" bestFit="1" customWidth="1"/>
    <col min="887" max="887" width="29.42578125" bestFit="1" customWidth="1"/>
    <col min="888" max="888" width="18" bestFit="1" customWidth="1"/>
    <col min="889" max="894" width="15.28515625" bestFit="1" customWidth="1"/>
    <col min="895" max="900" width="14.28515625" bestFit="1" customWidth="1"/>
    <col min="901" max="909" width="14.28515625" customWidth="1"/>
    <col min="910" max="960" width="13.28515625" customWidth="1"/>
    <col min="961" max="962" width="11.5703125" customWidth="1"/>
    <col min="963" max="963" width="11.5703125" bestFit="1" customWidth="1"/>
    <col min="964" max="965" width="11.5703125" customWidth="1"/>
    <col min="966" max="987" width="13.28515625" customWidth="1"/>
    <col min="988" max="1140" width="14.28515625" customWidth="1"/>
    <col min="1142" max="1142" width="5.42578125" bestFit="1" customWidth="1"/>
    <col min="1143" max="1143" width="29.42578125" bestFit="1" customWidth="1"/>
    <col min="1144" max="1144" width="18" bestFit="1" customWidth="1"/>
    <col min="1145" max="1150" width="15.28515625" bestFit="1" customWidth="1"/>
    <col min="1151" max="1156" width="14.28515625" bestFit="1" customWidth="1"/>
    <col min="1157" max="1165" width="14.28515625" customWidth="1"/>
    <col min="1166" max="1216" width="13.28515625" customWidth="1"/>
    <col min="1217" max="1218" width="11.5703125" customWidth="1"/>
    <col min="1219" max="1219" width="11.5703125" bestFit="1" customWidth="1"/>
    <col min="1220" max="1221" width="11.5703125" customWidth="1"/>
    <col min="1222" max="1243" width="13.28515625" customWidth="1"/>
    <col min="1244" max="1396" width="14.28515625" customWidth="1"/>
    <col min="1398" max="1398" width="5.42578125" bestFit="1" customWidth="1"/>
    <col min="1399" max="1399" width="29.42578125" bestFit="1" customWidth="1"/>
    <col min="1400" max="1400" width="18" bestFit="1" customWidth="1"/>
    <col min="1401" max="1406" width="15.28515625" bestFit="1" customWidth="1"/>
    <col min="1407" max="1412" width="14.28515625" bestFit="1" customWidth="1"/>
    <col min="1413" max="1421" width="14.28515625" customWidth="1"/>
    <col min="1422" max="1472" width="13.28515625" customWidth="1"/>
    <col min="1473" max="1474" width="11.5703125" customWidth="1"/>
    <col min="1475" max="1475" width="11.5703125" bestFit="1" customWidth="1"/>
    <col min="1476" max="1477" width="11.5703125" customWidth="1"/>
    <col min="1478" max="1499" width="13.28515625" customWidth="1"/>
    <col min="1500" max="1652" width="14.28515625" customWidth="1"/>
    <col min="1654" max="1654" width="5.42578125" bestFit="1" customWidth="1"/>
    <col min="1655" max="1655" width="29.42578125" bestFit="1" customWidth="1"/>
    <col min="1656" max="1656" width="18" bestFit="1" customWidth="1"/>
    <col min="1657" max="1662" width="15.28515625" bestFit="1" customWidth="1"/>
    <col min="1663" max="1668" width="14.28515625" bestFit="1" customWidth="1"/>
    <col min="1669" max="1677" width="14.28515625" customWidth="1"/>
    <col min="1678" max="1728" width="13.28515625" customWidth="1"/>
    <col min="1729" max="1730" width="11.5703125" customWidth="1"/>
    <col min="1731" max="1731" width="11.5703125" bestFit="1" customWidth="1"/>
    <col min="1732" max="1733" width="11.5703125" customWidth="1"/>
    <col min="1734" max="1755" width="13.28515625" customWidth="1"/>
    <col min="1756" max="1908" width="14.28515625" customWidth="1"/>
    <col min="1910" max="1910" width="5.42578125" bestFit="1" customWidth="1"/>
    <col min="1911" max="1911" width="29.42578125" bestFit="1" customWidth="1"/>
    <col min="1912" max="1912" width="18" bestFit="1" customWidth="1"/>
    <col min="1913" max="1918" width="15.28515625" bestFit="1" customWidth="1"/>
    <col min="1919" max="1924" width="14.28515625" bestFit="1" customWidth="1"/>
    <col min="1925" max="1933" width="14.28515625" customWidth="1"/>
    <col min="1934" max="1984" width="13.28515625" customWidth="1"/>
    <col min="1985" max="1986" width="11.5703125" customWidth="1"/>
    <col min="1987" max="1987" width="11.5703125" bestFit="1" customWidth="1"/>
    <col min="1988" max="1989" width="11.5703125" customWidth="1"/>
    <col min="1990" max="2011" width="13.28515625" customWidth="1"/>
    <col min="2012" max="2164" width="14.28515625" customWidth="1"/>
    <col min="2166" max="2166" width="5.42578125" bestFit="1" customWidth="1"/>
    <col min="2167" max="2167" width="29.42578125" bestFit="1" customWidth="1"/>
    <col min="2168" max="2168" width="18" bestFit="1" customWidth="1"/>
    <col min="2169" max="2174" width="15.28515625" bestFit="1" customWidth="1"/>
    <col min="2175" max="2180" width="14.28515625" bestFit="1" customWidth="1"/>
    <col min="2181" max="2189" width="14.28515625" customWidth="1"/>
    <col min="2190" max="2240" width="13.28515625" customWidth="1"/>
    <col min="2241" max="2242" width="11.5703125" customWidth="1"/>
    <col min="2243" max="2243" width="11.5703125" bestFit="1" customWidth="1"/>
    <col min="2244" max="2245" width="11.5703125" customWidth="1"/>
    <col min="2246" max="2267" width="13.28515625" customWidth="1"/>
    <col min="2268" max="2420" width="14.28515625" customWidth="1"/>
    <col min="2422" max="2422" width="5.42578125" bestFit="1" customWidth="1"/>
    <col min="2423" max="2423" width="29.42578125" bestFit="1" customWidth="1"/>
    <col min="2424" max="2424" width="18" bestFit="1" customWidth="1"/>
    <col min="2425" max="2430" width="15.28515625" bestFit="1" customWidth="1"/>
    <col min="2431" max="2436" width="14.28515625" bestFit="1" customWidth="1"/>
    <col min="2437" max="2445" width="14.28515625" customWidth="1"/>
    <col min="2446" max="2496" width="13.28515625" customWidth="1"/>
    <col min="2497" max="2498" width="11.5703125" customWidth="1"/>
    <col min="2499" max="2499" width="11.5703125" bestFit="1" customWidth="1"/>
    <col min="2500" max="2501" width="11.5703125" customWidth="1"/>
    <col min="2502" max="2523" width="13.28515625" customWidth="1"/>
    <col min="2524" max="2676" width="14.28515625" customWidth="1"/>
    <col min="2678" max="2678" width="5.42578125" bestFit="1" customWidth="1"/>
    <col min="2679" max="2679" width="29.42578125" bestFit="1" customWidth="1"/>
    <col min="2680" max="2680" width="18" bestFit="1" customWidth="1"/>
    <col min="2681" max="2686" width="15.28515625" bestFit="1" customWidth="1"/>
    <col min="2687" max="2692" width="14.28515625" bestFit="1" customWidth="1"/>
    <col min="2693" max="2701" width="14.28515625" customWidth="1"/>
    <col min="2702" max="2752" width="13.28515625" customWidth="1"/>
    <col min="2753" max="2754" width="11.5703125" customWidth="1"/>
    <col min="2755" max="2755" width="11.5703125" bestFit="1" customWidth="1"/>
    <col min="2756" max="2757" width="11.5703125" customWidth="1"/>
    <col min="2758" max="2779" width="13.28515625" customWidth="1"/>
    <col min="2780" max="2932" width="14.28515625" customWidth="1"/>
    <col min="2934" max="2934" width="5.42578125" bestFit="1" customWidth="1"/>
    <col min="2935" max="2935" width="29.42578125" bestFit="1" customWidth="1"/>
    <col min="2936" max="2936" width="18" bestFit="1" customWidth="1"/>
    <col min="2937" max="2942" width="15.28515625" bestFit="1" customWidth="1"/>
    <col min="2943" max="2948" width="14.28515625" bestFit="1" customWidth="1"/>
    <col min="2949" max="2957" width="14.28515625" customWidth="1"/>
    <col min="2958" max="3008" width="13.28515625" customWidth="1"/>
    <col min="3009" max="3010" width="11.5703125" customWidth="1"/>
    <col min="3011" max="3011" width="11.5703125" bestFit="1" customWidth="1"/>
    <col min="3012" max="3013" width="11.5703125" customWidth="1"/>
    <col min="3014" max="3035" width="13.28515625" customWidth="1"/>
    <col min="3036" max="3188" width="14.28515625" customWidth="1"/>
    <col min="3190" max="3190" width="5.42578125" bestFit="1" customWidth="1"/>
    <col min="3191" max="3191" width="29.42578125" bestFit="1" customWidth="1"/>
    <col min="3192" max="3192" width="18" bestFit="1" customWidth="1"/>
    <col min="3193" max="3198" width="15.28515625" bestFit="1" customWidth="1"/>
    <col min="3199" max="3204" width="14.28515625" bestFit="1" customWidth="1"/>
    <col min="3205" max="3213" width="14.28515625" customWidth="1"/>
    <col min="3214" max="3264" width="13.28515625" customWidth="1"/>
    <col min="3265" max="3266" width="11.5703125" customWidth="1"/>
    <col min="3267" max="3267" width="11.5703125" bestFit="1" customWidth="1"/>
    <col min="3268" max="3269" width="11.5703125" customWidth="1"/>
    <col min="3270" max="3291" width="13.28515625" customWidth="1"/>
    <col min="3292" max="3444" width="14.28515625" customWidth="1"/>
    <col min="3446" max="3446" width="5.42578125" bestFit="1" customWidth="1"/>
    <col min="3447" max="3447" width="29.42578125" bestFit="1" customWidth="1"/>
    <col min="3448" max="3448" width="18" bestFit="1" customWidth="1"/>
    <col min="3449" max="3454" width="15.28515625" bestFit="1" customWidth="1"/>
    <col min="3455" max="3460" width="14.28515625" bestFit="1" customWidth="1"/>
    <col min="3461" max="3469" width="14.28515625" customWidth="1"/>
    <col min="3470" max="3520" width="13.28515625" customWidth="1"/>
    <col min="3521" max="3522" width="11.5703125" customWidth="1"/>
    <col min="3523" max="3523" width="11.5703125" bestFit="1" customWidth="1"/>
    <col min="3524" max="3525" width="11.5703125" customWidth="1"/>
    <col min="3526" max="3547" width="13.28515625" customWidth="1"/>
    <col min="3548" max="3700" width="14.28515625" customWidth="1"/>
    <col min="3702" max="3702" width="5.42578125" bestFit="1" customWidth="1"/>
    <col min="3703" max="3703" width="29.42578125" bestFit="1" customWidth="1"/>
    <col min="3704" max="3704" width="18" bestFit="1" customWidth="1"/>
    <col min="3705" max="3710" width="15.28515625" bestFit="1" customWidth="1"/>
    <col min="3711" max="3716" width="14.28515625" bestFit="1" customWidth="1"/>
    <col min="3717" max="3725" width="14.28515625" customWidth="1"/>
    <col min="3726" max="3776" width="13.28515625" customWidth="1"/>
    <col min="3777" max="3778" width="11.5703125" customWidth="1"/>
    <col min="3779" max="3779" width="11.5703125" bestFit="1" customWidth="1"/>
    <col min="3780" max="3781" width="11.5703125" customWidth="1"/>
    <col min="3782" max="3803" width="13.28515625" customWidth="1"/>
    <col min="3804" max="3956" width="14.28515625" customWidth="1"/>
    <col min="3958" max="3958" width="5.42578125" bestFit="1" customWidth="1"/>
    <col min="3959" max="3959" width="29.42578125" bestFit="1" customWidth="1"/>
    <col min="3960" max="3960" width="18" bestFit="1" customWidth="1"/>
    <col min="3961" max="3966" width="15.28515625" bestFit="1" customWidth="1"/>
    <col min="3967" max="3972" width="14.28515625" bestFit="1" customWidth="1"/>
    <col min="3973" max="3981" width="14.28515625" customWidth="1"/>
    <col min="3982" max="4032" width="13.28515625" customWidth="1"/>
    <col min="4033" max="4034" width="11.5703125" customWidth="1"/>
    <col min="4035" max="4035" width="11.5703125" bestFit="1" customWidth="1"/>
    <col min="4036" max="4037" width="11.5703125" customWidth="1"/>
    <col min="4038" max="4059" width="13.28515625" customWidth="1"/>
    <col min="4060" max="4212" width="14.28515625" customWidth="1"/>
    <col min="4214" max="4214" width="5.42578125" bestFit="1" customWidth="1"/>
    <col min="4215" max="4215" width="29.42578125" bestFit="1" customWidth="1"/>
    <col min="4216" max="4216" width="18" bestFit="1" customWidth="1"/>
    <col min="4217" max="4222" width="15.28515625" bestFit="1" customWidth="1"/>
    <col min="4223" max="4228" width="14.28515625" bestFit="1" customWidth="1"/>
    <col min="4229" max="4237" width="14.28515625" customWidth="1"/>
    <col min="4238" max="4288" width="13.28515625" customWidth="1"/>
    <col min="4289" max="4290" width="11.5703125" customWidth="1"/>
    <col min="4291" max="4291" width="11.5703125" bestFit="1" customWidth="1"/>
    <col min="4292" max="4293" width="11.5703125" customWidth="1"/>
    <col min="4294" max="4315" width="13.28515625" customWidth="1"/>
    <col min="4316" max="4468" width="14.28515625" customWidth="1"/>
    <col min="4470" max="4470" width="5.42578125" bestFit="1" customWidth="1"/>
    <col min="4471" max="4471" width="29.42578125" bestFit="1" customWidth="1"/>
    <col min="4472" max="4472" width="18" bestFit="1" customWidth="1"/>
    <col min="4473" max="4478" width="15.28515625" bestFit="1" customWidth="1"/>
    <col min="4479" max="4484" width="14.28515625" bestFit="1" customWidth="1"/>
    <col min="4485" max="4493" width="14.28515625" customWidth="1"/>
    <col min="4494" max="4544" width="13.28515625" customWidth="1"/>
    <col min="4545" max="4546" width="11.5703125" customWidth="1"/>
    <col min="4547" max="4547" width="11.5703125" bestFit="1" customWidth="1"/>
    <col min="4548" max="4549" width="11.5703125" customWidth="1"/>
    <col min="4550" max="4571" width="13.28515625" customWidth="1"/>
    <col min="4572" max="4724" width="14.28515625" customWidth="1"/>
    <col min="4726" max="4726" width="5.42578125" bestFit="1" customWidth="1"/>
    <col min="4727" max="4727" width="29.42578125" bestFit="1" customWidth="1"/>
    <col min="4728" max="4728" width="18" bestFit="1" customWidth="1"/>
    <col min="4729" max="4734" width="15.28515625" bestFit="1" customWidth="1"/>
    <col min="4735" max="4740" width="14.28515625" bestFit="1" customWidth="1"/>
    <col min="4741" max="4749" width="14.28515625" customWidth="1"/>
    <col min="4750" max="4800" width="13.28515625" customWidth="1"/>
    <col min="4801" max="4802" width="11.5703125" customWidth="1"/>
    <col min="4803" max="4803" width="11.5703125" bestFit="1" customWidth="1"/>
    <col min="4804" max="4805" width="11.5703125" customWidth="1"/>
    <col min="4806" max="4827" width="13.28515625" customWidth="1"/>
    <col min="4828" max="4980" width="14.28515625" customWidth="1"/>
    <col min="4982" max="4982" width="5.42578125" bestFit="1" customWidth="1"/>
    <col min="4983" max="4983" width="29.42578125" bestFit="1" customWidth="1"/>
    <col min="4984" max="4984" width="18" bestFit="1" customWidth="1"/>
    <col min="4985" max="4990" width="15.28515625" bestFit="1" customWidth="1"/>
    <col min="4991" max="4996" width="14.28515625" bestFit="1" customWidth="1"/>
    <col min="4997" max="5005" width="14.28515625" customWidth="1"/>
    <col min="5006" max="5056" width="13.28515625" customWidth="1"/>
    <col min="5057" max="5058" width="11.5703125" customWidth="1"/>
    <col min="5059" max="5059" width="11.5703125" bestFit="1" customWidth="1"/>
    <col min="5060" max="5061" width="11.5703125" customWidth="1"/>
    <col min="5062" max="5083" width="13.28515625" customWidth="1"/>
    <col min="5084" max="5236" width="14.28515625" customWidth="1"/>
    <col min="5238" max="5238" width="5.42578125" bestFit="1" customWidth="1"/>
    <col min="5239" max="5239" width="29.42578125" bestFit="1" customWidth="1"/>
    <col min="5240" max="5240" width="18" bestFit="1" customWidth="1"/>
    <col min="5241" max="5246" width="15.28515625" bestFit="1" customWidth="1"/>
    <col min="5247" max="5252" width="14.28515625" bestFit="1" customWidth="1"/>
    <col min="5253" max="5261" width="14.28515625" customWidth="1"/>
    <col min="5262" max="5312" width="13.28515625" customWidth="1"/>
    <col min="5313" max="5314" width="11.5703125" customWidth="1"/>
    <col min="5315" max="5315" width="11.5703125" bestFit="1" customWidth="1"/>
    <col min="5316" max="5317" width="11.5703125" customWidth="1"/>
    <col min="5318" max="5339" width="13.28515625" customWidth="1"/>
    <col min="5340" max="5492" width="14.28515625" customWidth="1"/>
    <col min="5494" max="5494" width="5.42578125" bestFit="1" customWidth="1"/>
    <col min="5495" max="5495" width="29.42578125" bestFit="1" customWidth="1"/>
    <col min="5496" max="5496" width="18" bestFit="1" customWidth="1"/>
    <col min="5497" max="5502" width="15.28515625" bestFit="1" customWidth="1"/>
    <col min="5503" max="5508" width="14.28515625" bestFit="1" customWidth="1"/>
    <col min="5509" max="5517" width="14.28515625" customWidth="1"/>
    <col min="5518" max="5568" width="13.28515625" customWidth="1"/>
    <col min="5569" max="5570" width="11.5703125" customWidth="1"/>
    <col min="5571" max="5571" width="11.5703125" bestFit="1" customWidth="1"/>
    <col min="5572" max="5573" width="11.5703125" customWidth="1"/>
    <col min="5574" max="5595" width="13.28515625" customWidth="1"/>
    <col min="5596" max="5748" width="14.28515625" customWidth="1"/>
    <col min="5750" max="5750" width="5.42578125" bestFit="1" customWidth="1"/>
    <col min="5751" max="5751" width="29.42578125" bestFit="1" customWidth="1"/>
    <col min="5752" max="5752" width="18" bestFit="1" customWidth="1"/>
    <col min="5753" max="5758" width="15.28515625" bestFit="1" customWidth="1"/>
    <col min="5759" max="5764" width="14.28515625" bestFit="1" customWidth="1"/>
    <col min="5765" max="5773" width="14.28515625" customWidth="1"/>
    <col min="5774" max="5824" width="13.28515625" customWidth="1"/>
    <col min="5825" max="5826" width="11.5703125" customWidth="1"/>
    <col min="5827" max="5827" width="11.5703125" bestFit="1" customWidth="1"/>
    <col min="5828" max="5829" width="11.5703125" customWidth="1"/>
    <col min="5830" max="5851" width="13.28515625" customWidth="1"/>
    <col min="5852" max="6004" width="14.28515625" customWidth="1"/>
    <col min="6006" max="6006" width="5.42578125" bestFit="1" customWidth="1"/>
    <col min="6007" max="6007" width="29.42578125" bestFit="1" customWidth="1"/>
    <col min="6008" max="6008" width="18" bestFit="1" customWidth="1"/>
    <col min="6009" max="6014" width="15.28515625" bestFit="1" customWidth="1"/>
    <col min="6015" max="6020" width="14.28515625" bestFit="1" customWidth="1"/>
    <col min="6021" max="6029" width="14.28515625" customWidth="1"/>
    <col min="6030" max="6080" width="13.28515625" customWidth="1"/>
    <col min="6081" max="6082" width="11.5703125" customWidth="1"/>
    <col min="6083" max="6083" width="11.5703125" bestFit="1" customWidth="1"/>
    <col min="6084" max="6085" width="11.5703125" customWidth="1"/>
    <col min="6086" max="6107" width="13.28515625" customWidth="1"/>
    <col min="6108" max="6260" width="14.28515625" customWidth="1"/>
    <col min="6262" max="6262" width="5.42578125" bestFit="1" customWidth="1"/>
    <col min="6263" max="6263" width="29.42578125" bestFit="1" customWidth="1"/>
    <col min="6264" max="6264" width="18" bestFit="1" customWidth="1"/>
    <col min="6265" max="6270" width="15.28515625" bestFit="1" customWidth="1"/>
    <col min="6271" max="6276" width="14.28515625" bestFit="1" customWidth="1"/>
    <col min="6277" max="6285" width="14.28515625" customWidth="1"/>
    <col min="6286" max="6336" width="13.28515625" customWidth="1"/>
    <col min="6337" max="6338" width="11.5703125" customWidth="1"/>
    <col min="6339" max="6339" width="11.5703125" bestFit="1" customWidth="1"/>
    <col min="6340" max="6341" width="11.5703125" customWidth="1"/>
    <col min="6342" max="6363" width="13.28515625" customWidth="1"/>
    <col min="6364" max="6516" width="14.28515625" customWidth="1"/>
    <col min="6518" max="6518" width="5.42578125" bestFit="1" customWidth="1"/>
    <col min="6519" max="6519" width="29.42578125" bestFit="1" customWidth="1"/>
    <col min="6520" max="6520" width="18" bestFit="1" customWidth="1"/>
    <col min="6521" max="6526" width="15.28515625" bestFit="1" customWidth="1"/>
    <col min="6527" max="6532" width="14.28515625" bestFit="1" customWidth="1"/>
    <col min="6533" max="6541" width="14.28515625" customWidth="1"/>
    <col min="6542" max="6592" width="13.28515625" customWidth="1"/>
    <col min="6593" max="6594" width="11.5703125" customWidth="1"/>
    <col min="6595" max="6595" width="11.5703125" bestFit="1" customWidth="1"/>
    <col min="6596" max="6597" width="11.5703125" customWidth="1"/>
    <col min="6598" max="6619" width="13.28515625" customWidth="1"/>
    <col min="6620" max="6772" width="14.28515625" customWidth="1"/>
    <col min="6774" max="6774" width="5.42578125" bestFit="1" customWidth="1"/>
    <col min="6775" max="6775" width="29.42578125" bestFit="1" customWidth="1"/>
    <col min="6776" max="6776" width="18" bestFit="1" customWidth="1"/>
    <col min="6777" max="6782" width="15.28515625" bestFit="1" customWidth="1"/>
    <col min="6783" max="6788" width="14.28515625" bestFit="1" customWidth="1"/>
    <col min="6789" max="6797" width="14.28515625" customWidth="1"/>
    <col min="6798" max="6848" width="13.28515625" customWidth="1"/>
    <col min="6849" max="6850" width="11.5703125" customWidth="1"/>
    <col min="6851" max="6851" width="11.5703125" bestFit="1" customWidth="1"/>
    <col min="6852" max="6853" width="11.5703125" customWidth="1"/>
    <col min="6854" max="6875" width="13.28515625" customWidth="1"/>
    <col min="6876" max="7028" width="14.28515625" customWidth="1"/>
    <col min="7030" max="7030" width="5.42578125" bestFit="1" customWidth="1"/>
    <col min="7031" max="7031" width="29.42578125" bestFit="1" customWidth="1"/>
    <col min="7032" max="7032" width="18" bestFit="1" customWidth="1"/>
    <col min="7033" max="7038" width="15.28515625" bestFit="1" customWidth="1"/>
    <col min="7039" max="7044" width="14.28515625" bestFit="1" customWidth="1"/>
    <col min="7045" max="7053" width="14.28515625" customWidth="1"/>
    <col min="7054" max="7104" width="13.28515625" customWidth="1"/>
    <col min="7105" max="7106" width="11.5703125" customWidth="1"/>
    <col min="7107" max="7107" width="11.5703125" bestFit="1" customWidth="1"/>
    <col min="7108" max="7109" width="11.5703125" customWidth="1"/>
    <col min="7110" max="7131" width="13.28515625" customWidth="1"/>
    <col min="7132" max="7284" width="14.28515625" customWidth="1"/>
    <col min="7286" max="7286" width="5.42578125" bestFit="1" customWidth="1"/>
    <col min="7287" max="7287" width="29.42578125" bestFit="1" customWidth="1"/>
    <col min="7288" max="7288" width="18" bestFit="1" customWidth="1"/>
    <col min="7289" max="7294" width="15.28515625" bestFit="1" customWidth="1"/>
    <col min="7295" max="7300" width="14.28515625" bestFit="1" customWidth="1"/>
    <col min="7301" max="7309" width="14.28515625" customWidth="1"/>
    <col min="7310" max="7360" width="13.28515625" customWidth="1"/>
    <col min="7361" max="7362" width="11.5703125" customWidth="1"/>
    <col min="7363" max="7363" width="11.5703125" bestFit="1" customWidth="1"/>
    <col min="7364" max="7365" width="11.5703125" customWidth="1"/>
    <col min="7366" max="7387" width="13.28515625" customWidth="1"/>
    <col min="7388" max="7540" width="14.28515625" customWidth="1"/>
    <col min="7542" max="7542" width="5.42578125" bestFit="1" customWidth="1"/>
    <col min="7543" max="7543" width="29.42578125" bestFit="1" customWidth="1"/>
    <col min="7544" max="7544" width="18" bestFit="1" customWidth="1"/>
    <col min="7545" max="7550" width="15.28515625" bestFit="1" customWidth="1"/>
    <col min="7551" max="7556" width="14.28515625" bestFit="1" customWidth="1"/>
    <col min="7557" max="7565" width="14.28515625" customWidth="1"/>
    <col min="7566" max="7616" width="13.28515625" customWidth="1"/>
    <col min="7617" max="7618" width="11.5703125" customWidth="1"/>
    <col min="7619" max="7619" width="11.5703125" bestFit="1" customWidth="1"/>
    <col min="7620" max="7621" width="11.5703125" customWidth="1"/>
    <col min="7622" max="7643" width="13.28515625" customWidth="1"/>
    <col min="7644" max="7796" width="14.28515625" customWidth="1"/>
    <col min="7798" max="7798" width="5.42578125" bestFit="1" customWidth="1"/>
    <col min="7799" max="7799" width="29.42578125" bestFit="1" customWidth="1"/>
    <col min="7800" max="7800" width="18" bestFit="1" customWidth="1"/>
    <col min="7801" max="7806" width="15.28515625" bestFit="1" customWidth="1"/>
    <col min="7807" max="7812" width="14.28515625" bestFit="1" customWidth="1"/>
    <col min="7813" max="7821" width="14.28515625" customWidth="1"/>
    <col min="7822" max="7872" width="13.28515625" customWidth="1"/>
    <col min="7873" max="7874" width="11.5703125" customWidth="1"/>
    <col min="7875" max="7875" width="11.5703125" bestFit="1" customWidth="1"/>
    <col min="7876" max="7877" width="11.5703125" customWidth="1"/>
    <col min="7878" max="7899" width="13.28515625" customWidth="1"/>
    <col min="7900" max="8052" width="14.28515625" customWidth="1"/>
    <col min="8054" max="8054" width="5.42578125" bestFit="1" customWidth="1"/>
    <col min="8055" max="8055" width="29.42578125" bestFit="1" customWidth="1"/>
    <col min="8056" max="8056" width="18" bestFit="1" customWidth="1"/>
    <col min="8057" max="8062" width="15.28515625" bestFit="1" customWidth="1"/>
    <col min="8063" max="8068" width="14.28515625" bestFit="1" customWidth="1"/>
    <col min="8069" max="8077" width="14.28515625" customWidth="1"/>
    <col min="8078" max="8128" width="13.28515625" customWidth="1"/>
    <col min="8129" max="8130" width="11.5703125" customWidth="1"/>
    <col min="8131" max="8131" width="11.5703125" bestFit="1" customWidth="1"/>
    <col min="8132" max="8133" width="11.5703125" customWidth="1"/>
    <col min="8134" max="8155" width="13.28515625" customWidth="1"/>
    <col min="8156" max="8308" width="14.28515625" customWidth="1"/>
    <col min="8310" max="8310" width="5.42578125" bestFit="1" customWidth="1"/>
    <col min="8311" max="8311" width="29.42578125" bestFit="1" customWidth="1"/>
    <col min="8312" max="8312" width="18" bestFit="1" customWidth="1"/>
    <col min="8313" max="8318" width="15.28515625" bestFit="1" customWidth="1"/>
    <col min="8319" max="8324" width="14.28515625" bestFit="1" customWidth="1"/>
    <col min="8325" max="8333" width="14.28515625" customWidth="1"/>
    <col min="8334" max="8384" width="13.28515625" customWidth="1"/>
    <col min="8385" max="8386" width="11.5703125" customWidth="1"/>
    <col min="8387" max="8387" width="11.5703125" bestFit="1" customWidth="1"/>
    <col min="8388" max="8389" width="11.5703125" customWidth="1"/>
    <col min="8390" max="8411" width="13.28515625" customWidth="1"/>
    <col min="8412" max="8564" width="14.28515625" customWidth="1"/>
    <col min="8566" max="8566" width="5.42578125" bestFit="1" customWidth="1"/>
    <col min="8567" max="8567" width="29.42578125" bestFit="1" customWidth="1"/>
    <col min="8568" max="8568" width="18" bestFit="1" customWidth="1"/>
    <col min="8569" max="8574" width="15.28515625" bestFit="1" customWidth="1"/>
    <col min="8575" max="8580" width="14.28515625" bestFit="1" customWidth="1"/>
    <col min="8581" max="8589" width="14.28515625" customWidth="1"/>
    <col min="8590" max="8640" width="13.28515625" customWidth="1"/>
    <col min="8641" max="8642" width="11.5703125" customWidth="1"/>
    <col min="8643" max="8643" width="11.5703125" bestFit="1" customWidth="1"/>
    <col min="8644" max="8645" width="11.5703125" customWidth="1"/>
    <col min="8646" max="8667" width="13.28515625" customWidth="1"/>
    <col min="8668" max="8820" width="14.28515625" customWidth="1"/>
    <col min="8822" max="8822" width="5.42578125" bestFit="1" customWidth="1"/>
    <col min="8823" max="8823" width="29.42578125" bestFit="1" customWidth="1"/>
    <col min="8824" max="8824" width="18" bestFit="1" customWidth="1"/>
    <col min="8825" max="8830" width="15.28515625" bestFit="1" customWidth="1"/>
    <col min="8831" max="8836" width="14.28515625" bestFit="1" customWidth="1"/>
    <col min="8837" max="8845" width="14.28515625" customWidth="1"/>
    <col min="8846" max="8896" width="13.28515625" customWidth="1"/>
    <col min="8897" max="8898" width="11.5703125" customWidth="1"/>
    <col min="8899" max="8899" width="11.5703125" bestFit="1" customWidth="1"/>
    <col min="8900" max="8901" width="11.5703125" customWidth="1"/>
    <col min="8902" max="8923" width="13.28515625" customWidth="1"/>
    <col min="8924" max="9076" width="14.28515625" customWidth="1"/>
    <col min="9078" max="9078" width="5.42578125" bestFit="1" customWidth="1"/>
    <col min="9079" max="9079" width="29.42578125" bestFit="1" customWidth="1"/>
    <col min="9080" max="9080" width="18" bestFit="1" customWidth="1"/>
    <col min="9081" max="9086" width="15.28515625" bestFit="1" customWidth="1"/>
    <col min="9087" max="9092" width="14.28515625" bestFit="1" customWidth="1"/>
    <col min="9093" max="9101" width="14.28515625" customWidth="1"/>
    <col min="9102" max="9152" width="13.28515625" customWidth="1"/>
    <col min="9153" max="9154" width="11.5703125" customWidth="1"/>
    <col min="9155" max="9155" width="11.5703125" bestFit="1" customWidth="1"/>
    <col min="9156" max="9157" width="11.5703125" customWidth="1"/>
    <col min="9158" max="9179" width="13.28515625" customWidth="1"/>
    <col min="9180" max="9332" width="14.28515625" customWidth="1"/>
    <col min="9334" max="9334" width="5.42578125" bestFit="1" customWidth="1"/>
    <col min="9335" max="9335" width="29.42578125" bestFit="1" customWidth="1"/>
    <col min="9336" max="9336" width="18" bestFit="1" customWidth="1"/>
    <col min="9337" max="9342" width="15.28515625" bestFit="1" customWidth="1"/>
    <col min="9343" max="9348" width="14.28515625" bestFit="1" customWidth="1"/>
    <col min="9349" max="9357" width="14.28515625" customWidth="1"/>
    <col min="9358" max="9408" width="13.28515625" customWidth="1"/>
    <col min="9409" max="9410" width="11.5703125" customWidth="1"/>
    <col min="9411" max="9411" width="11.5703125" bestFit="1" customWidth="1"/>
    <col min="9412" max="9413" width="11.5703125" customWidth="1"/>
    <col min="9414" max="9435" width="13.28515625" customWidth="1"/>
    <col min="9436" max="9588" width="14.28515625" customWidth="1"/>
    <col min="9590" max="9590" width="5.42578125" bestFit="1" customWidth="1"/>
    <col min="9591" max="9591" width="29.42578125" bestFit="1" customWidth="1"/>
    <col min="9592" max="9592" width="18" bestFit="1" customWidth="1"/>
    <col min="9593" max="9598" width="15.28515625" bestFit="1" customWidth="1"/>
    <col min="9599" max="9604" width="14.28515625" bestFit="1" customWidth="1"/>
    <col min="9605" max="9613" width="14.28515625" customWidth="1"/>
    <col min="9614" max="9664" width="13.28515625" customWidth="1"/>
    <col min="9665" max="9666" width="11.5703125" customWidth="1"/>
    <col min="9667" max="9667" width="11.5703125" bestFit="1" customWidth="1"/>
    <col min="9668" max="9669" width="11.5703125" customWidth="1"/>
    <col min="9670" max="9691" width="13.28515625" customWidth="1"/>
    <col min="9692" max="9844" width="14.28515625" customWidth="1"/>
    <col min="9846" max="9846" width="5.42578125" bestFit="1" customWidth="1"/>
    <col min="9847" max="9847" width="29.42578125" bestFit="1" customWidth="1"/>
    <col min="9848" max="9848" width="18" bestFit="1" customWidth="1"/>
    <col min="9849" max="9854" width="15.28515625" bestFit="1" customWidth="1"/>
    <col min="9855" max="9860" width="14.28515625" bestFit="1" customWidth="1"/>
    <col min="9861" max="9869" width="14.28515625" customWidth="1"/>
    <col min="9870" max="9920" width="13.28515625" customWidth="1"/>
    <col min="9921" max="9922" width="11.5703125" customWidth="1"/>
    <col min="9923" max="9923" width="11.5703125" bestFit="1" customWidth="1"/>
    <col min="9924" max="9925" width="11.5703125" customWidth="1"/>
    <col min="9926" max="9947" width="13.28515625" customWidth="1"/>
    <col min="9948" max="10100" width="14.28515625" customWidth="1"/>
    <col min="10102" max="10102" width="5.42578125" bestFit="1" customWidth="1"/>
    <col min="10103" max="10103" width="29.42578125" bestFit="1" customWidth="1"/>
    <col min="10104" max="10104" width="18" bestFit="1" customWidth="1"/>
    <col min="10105" max="10110" width="15.28515625" bestFit="1" customWidth="1"/>
    <col min="10111" max="10116" width="14.28515625" bestFit="1" customWidth="1"/>
    <col min="10117" max="10125" width="14.28515625" customWidth="1"/>
    <col min="10126" max="10176" width="13.28515625" customWidth="1"/>
    <col min="10177" max="10178" width="11.5703125" customWidth="1"/>
    <col min="10179" max="10179" width="11.5703125" bestFit="1" customWidth="1"/>
    <col min="10180" max="10181" width="11.5703125" customWidth="1"/>
    <col min="10182" max="10203" width="13.28515625" customWidth="1"/>
    <col min="10204" max="10356" width="14.28515625" customWidth="1"/>
    <col min="10358" max="10358" width="5.42578125" bestFit="1" customWidth="1"/>
    <col min="10359" max="10359" width="29.42578125" bestFit="1" customWidth="1"/>
    <col min="10360" max="10360" width="18" bestFit="1" customWidth="1"/>
    <col min="10361" max="10366" width="15.28515625" bestFit="1" customWidth="1"/>
    <col min="10367" max="10372" width="14.28515625" bestFit="1" customWidth="1"/>
    <col min="10373" max="10381" width="14.28515625" customWidth="1"/>
    <col min="10382" max="10432" width="13.28515625" customWidth="1"/>
    <col min="10433" max="10434" width="11.5703125" customWidth="1"/>
    <col min="10435" max="10435" width="11.5703125" bestFit="1" customWidth="1"/>
    <col min="10436" max="10437" width="11.5703125" customWidth="1"/>
    <col min="10438" max="10459" width="13.28515625" customWidth="1"/>
    <col min="10460" max="10612" width="14.28515625" customWidth="1"/>
    <col min="10614" max="10614" width="5.42578125" bestFit="1" customWidth="1"/>
    <col min="10615" max="10615" width="29.42578125" bestFit="1" customWidth="1"/>
    <col min="10616" max="10616" width="18" bestFit="1" customWidth="1"/>
    <col min="10617" max="10622" width="15.28515625" bestFit="1" customWidth="1"/>
    <col min="10623" max="10628" width="14.28515625" bestFit="1" customWidth="1"/>
    <col min="10629" max="10637" width="14.28515625" customWidth="1"/>
    <col min="10638" max="10688" width="13.28515625" customWidth="1"/>
    <col min="10689" max="10690" width="11.5703125" customWidth="1"/>
    <col min="10691" max="10691" width="11.5703125" bestFit="1" customWidth="1"/>
    <col min="10692" max="10693" width="11.5703125" customWidth="1"/>
    <col min="10694" max="10715" width="13.28515625" customWidth="1"/>
    <col min="10716" max="10868" width="14.28515625" customWidth="1"/>
    <col min="10870" max="10870" width="5.42578125" bestFit="1" customWidth="1"/>
    <col min="10871" max="10871" width="29.42578125" bestFit="1" customWidth="1"/>
    <col min="10872" max="10872" width="18" bestFit="1" customWidth="1"/>
    <col min="10873" max="10878" width="15.28515625" bestFit="1" customWidth="1"/>
    <col min="10879" max="10884" width="14.28515625" bestFit="1" customWidth="1"/>
    <col min="10885" max="10893" width="14.28515625" customWidth="1"/>
    <col min="10894" max="10944" width="13.28515625" customWidth="1"/>
    <col min="10945" max="10946" width="11.5703125" customWidth="1"/>
    <col min="10947" max="10947" width="11.5703125" bestFit="1" customWidth="1"/>
    <col min="10948" max="10949" width="11.5703125" customWidth="1"/>
    <col min="10950" max="10971" width="13.28515625" customWidth="1"/>
    <col min="10972" max="11124" width="14.28515625" customWidth="1"/>
    <col min="11126" max="11126" width="5.42578125" bestFit="1" customWidth="1"/>
    <col min="11127" max="11127" width="29.42578125" bestFit="1" customWidth="1"/>
    <col min="11128" max="11128" width="18" bestFit="1" customWidth="1"/>
    <col min="11129" max="11134" width="15.28515625" bestFit="1" customWidth="1"/>
    <col min="11135" max="11140" width="14.28515625" bestFit="1" customWidth="1"/>
    <col min="11141" max="11149" width="14.28515625" customWidth="1"/>
    <col min="11150" max="11200" width="13.28515625" customWidth="1"/>
    <col min="11201" max="11202" width="11.5703125" customWidth="1"/>
    <col min="11203" max="11203" width="11.5703125" bestFit="1" customWidth="1"/>
    <col min="11204" max="11205" width="11.5703125" customWidth="1"/>
    <col min="11206" max="11227" width="13.28515625" customWidth="1"/>
    <col min="11228" max="11380" width="14.28515625" customWidth="1"/>
    <col min="11382" max="11382" width="5.42578125" bestFit="1" customWidth="1"/>
    <col min="11383" max="11383" width="29.42578125" bestFit="1" customWidth="1"/>
    <col min="11384" max="11384" width="18" bestFit="1" customWidth="1"/>
    <col min="11385" max="11390" width="15.28515625" bestFit="1" customWidth="1"/>
    <col min="11391" max="11396" width="14.28515625" bestFit="1" customWidth="1"/>
    <col min="11397" max="11405" width="14.28515625" customWidth="1"/>
    <col min="11406" max="11456" width="13.28515625" customWidth="1"/>
    <col min="11457" max="11458" width="11.5703125" customWidth="1"/>
    <col min="11459" max="11459" width="11.5703125" bestFit="1" customWidth="1"/>
    <col min="11460" max="11461" width="11.5703125" customWidth="1"/>
    <col min="11462" max="11483" width="13.28515625" customWidth="1"/>
    <col min="11484" max="11636" width="14.28515625" customWidth="1"/>
    <col min="11638" max="11638" width="5.42578125" bestFit="1" customWidth="1"/>
    <col min="11639" max="11639" width="29.42578125" bestFit="1" customWidth="1"/>
    <col min="11640" max="11640" width="18" bestFit="1" customWidth="1"/>
    <col min="11641" max="11646" width="15.28515625" bestFit="1" customWidth="1"/>
    <col min="11647" max="11652" width="14.28515625" bestFit="1" customWidth="1"/>
    <col min="11653" max="11661" width="14.28515625" customWidth="1"/>
    <col min="11662" max="11712" width="13.28515625" customWidth="1"/>
    <col min="11713" max="11714" width="11.5703125" customWidth="1"/>
    <col min="11715" max="11715" width="11.5703125" bestFit="1" customWidth="1"/>
    <col min="11716" max="11717" width="11.5703125" customWidth="1"/>
    <col min="11718" max="11739" width="13.28515625" customWidth="1"/>
    <col min="11740" max="11892" width="14.28515625" customWidth="1"/>
    <col min="11894" max="11894" width="5.42578125" bestFit="1" customWidth="1"/>
    <col min="11895" max="11895" width="29.42578125" bestFit="1" customWidth="1"/>
    <col min="11896" max="11896" width="18" bestFit="1" customWidth="1"/>
    <col min="11897" max="11902" width="15.28515625" bestFit="1" customWidth="1"/>
    <col min="11903" max="11908" width="14.28515625" bestFit="1" customWidth="1"/>
    <col min="11909" max="11917" width="14.28515625" customWidth="1"/>
    <col min="11918" max="11968" width="13.28515625" customWidth="1"/>
    <col min="11969" max="11970" width="11.5703125" customWidth="1"/>
    <col min="11971" max="11971" width="11.5703125" bestFit="1" customWidth="1"/>
    <col min="11972" max="11973" width="11.5703125" customWidth="1"/>
    <col min="11974" max="11995" width="13.28515625" customWidth="1"/>
    <col min="11996" max="12148" width="14.28515625" customWidth="1"/>
    <col min="12150" max="12150" width="5.42578125" bestFit="1" customWidth="1"/>
    <col min="12151" max="12151" width="29.42578125" bestFit="1" customWidth="1"/>
    <col min="12152" max="12152" width="18" bestFit="1" customWidth="1"/>
    <col min="12153" max="12158" width="15.28515625" bestFit="1" customWidth="1"/>
    <col min="12159" max="12164" width="14.28515625" bestFit="1" customWidth="1"/>
    <col min="12165" max="12173" width="14.28515625" customWidth="1"/>
    <col min="12174" max="12224" width="13.28515625" customWidth="1"/>
    <col min="12225" max="12226" width="11.5703125" customWidth="1"/>
    <col min="12227" max="12227" width="11.5703125" bestFit="1" customWidth="1"/>
    <col min="12228" max="12229" width="11.5703125" customWidth="1"/>
    <col min="12230" max="12251" width="13.28515625" customWidth="1"/>
    <col min="12252" max="12404" width="14.28515625" customWidth="1"/>
    <col min="12406" max="12406" width="5.42578125" bestFit="1" customWidth="1"/>
    <col min="12407" max="12407" width="29.42578125" bestFit="1" customWidth="1"/>
    <col min="12408" max="12408" width="18" bestFit="1" customWidth="1"/>
    <col min="12409" max="12414" width="15.28515625" bestFit="1" customWidth="1"/>
    <col min="12415" max="12420" width="14.28515625" bestFit="1" customWidth="1"/>
    <col min="12421" max="12429" width="14.28515625" customWidth="1"/>
    <col min="12430" max="12480" width="13.28515625" customWidth="1"/>
    <col min="12481" max="12482" width="11.5703125" customWidth="1"/>
    <col min="12483" max="12483" width="11.5703125" bestFit="1" customWidth="1"/>
    <col min="12484" max="12485" width="11.5703125" customWidth="1"/>
    <col min="12486" max="12507" width="13.28515625" customWidth="1"/>
    <col min="12508" max="12660" width="14.28515625" customWidth="1"/>
    <col min="12662" max="12662" width="5.42578125" bestFit="1" customWidth="1"/>
    <col min="12663" max="12663" width="29.42578125" bestFit="1" customWidth="1"/>
    <col min="12664" max="12664" width="18" bestFit="1" customWidth="1"/>
    <col min="12665" max="12670" width="15.28515625" bestFit="1" customWidth="1"/>
    <col min="12671" max="12676" width="14.28515625" bestFit="1" customWidth="1"/>
    <col min="12677" max="12685" width="14.28515625" customWidth="1"/>
    <col min="12686" max="12736" width="13.28515625" customWidth="1"/>
    <col min="12737" max="12738" width="11.5703125" customWidth="1"/>
    <col min="12739" max="12739" width="11.5703125" bestFit="1" customWidth="1"/>
    <col min="12740" max="12741" width="11.5703125" customWidth="1"/>
    <col min="12742" max="12763" width="13.28515625" customWidth="1"/>
    <col min="12764" max="12916" width="14.28515625" customWidth="1"/>
    <col min="12918" max="12918" width="5.42578125" bestFit="1" customWidth="1"/>
    <col min="12919" max="12919" width="29.42578125" bestFit="1" customWidth="1"/>
    <col min="12920" max="12920" width="18" bestFit="1" customWidth="1"/>
    <col min="12921" max="12926" width="15.28515625" bestFit="1" customWidth="1"/>
    <col min="12927" max="12932" width="14.28515625" bestFit="1" customWidth="1"/>
    <col min="12933" max="12941" width="14.28515625" customWidth="1"/>
    <col min="12942" max="12992" width="13.28515625" customWidth="1"/>
    <col min="12993" max="12994" width="11.5703125" customWidth="1"/>
    <col min="12995" max="12995" width="11.5703125" bestFit="1" customWidth="1"/>
    <col min="12996" max="12997" width="11.5703125" customWidth="1"/>
    <col min="12998" max="13019" width="13.28515625" customWidth="1"/>
    <col min="13020" max="13172" width="14.28515625" customWidth="1"/>
    <col min="13174" max="13174" width="5.42578125" bestFit="1" customWidth="1"/>
    <col min="13175" max="13175" width="29.42578125" bestFit="1" customWidth="1"/>
    <col min="13176" max="13176" width="18" bestFit="1" customWidth="1"/>
    <col min="13177" max="13182" width="15.28515625" bestFit="1" customWidth="1"/>
    <col min="13183" max="13188" width="14.28515625" bestFit="1" customWidth="1"/>
    <col min="13189" max="13197" width="14.28515625" customWidth="1"/>
    <col min="13198" max="13248" width="13.28515625" customWidth="1"/>
    <col min="13249" max="13250" width="11.5703125" customWidth="1"/>
    <col min="13251" max="13251" width="11.5703125" bestFit="1" customWidth="1"/>
    <col min="13252" max="13253" width="11.5703125" customWidth="1"/>
    <col min="13254" max="13275" width="13.28515625" customWidth="1"/>
    <col min="13276" max="13428" width="14.28515625" customWidth="1"/>
    <col min="13430" max="13430" width="5.42578125" bestFit="1" customWidth="1"/>
    <col min="13431" max="13431" width="29.42578125" bestFit="1" customWidth="1"/>
    <col min="13432" max="13432" width="18" bestFit="1" customWidth="1"/>
    <col min="13433" max="13438" width="15.28515625" bestFit="1" customWidth="1"/>
    <col min="13439" max="13444" width="14.28515625" bestFit="1" customWidth="1"/>
    <col min="13445" max="13453" width="14.28515625" customWidth="1"/>
    <col min="13454" max="13504" width="13.28515625" customWidth="1"/>
    <col min="13505" max="13506" width="11.5703125" customWidth="1"/>
    <col min="13507" max="13507" width="11.5703125" bestFit="1" customWidth="1"/>
    <col min="13508" max="13509" width="11.5703125" customWidth="1"/>
    <col min="13510" max="13531" width="13.28515625" customWidth="1"/>
    <col min="13532" max="13684" width="14.28515625" customWidth="1"/>
    <col min="13686" max="13686" width="5.42578125" bestFit="1" customWidth="1"/>
    <col min="13687" max="13687" width="29.42578125" bestFit="1" customWidth="1"/>
    <col min="13688" max="13688" width="18" bestFit="1" customWidth="1"/>
    <col min="13689" max="13694" width="15.28515625" bestFit="1" customWidth="1"/>
    <col min="13695" max="13700" width="14.28515625" bestFit="1" customWidth="1"/>
    <col min="13701" max="13709" width="14.28515625" customWidth="1"/>
    <col min="13710" max="13760" width="13.28515625" customWidth="1"/>
    <col min="13761" max="13762" width="11.5703125" customWidth="1"/>
    <col min="13763" max="13763" width="11.5703125" bestFit="1" customWidth="1"/>
    <col min="13764" max="13765" width="11.5703125" customWidth="1"/>
    <col min="13766" max="13787" width="13.28515625" customWidth="1"/>
    <col min="13788" max="13940" width="14.28515625" customWidth="1"/>
    <col min="13942" max="13942" width="5.42578125" bestFit="1" customWidth="1"/>
    <col min="13943" max="13943" width="29.42578125" bestFit="1" customWidth="1"/>
    <col min="13944" max="13944" width="18" bestFit="1" customWidth="1"/>
    <col min="13945" max="13950" width="15.28515625" bestFit="1" customWidth="1"/>
    <col min="13951" max="13956" width="14.28515625" bestFit="1" customWidth="1"/>
    <col min="13957" max="13965" width="14.28515625" customWidth="1"/>
    <col min="13966" max="14016" width="13.28515625" customWidth="1"/>
    <col min="14017" max="14018" width="11.5703125" customWidth="1"/>
    <col min="14019" max="14019" width="11.5703125" bestFit="1" customWidth="1"/>
    <col min="14020" max="14021" width="11.5703125" customWidth="1"/>
    <col min="14022" max="14043" width="13.28515625" customWidth="1"/>
    <col min="14044" max="14196" width="14.28515625" customWidth="1"/>
    <col min="14198" max="14198" width="5.42578125" bestFit="1" customWidth="1"/>
    <col min="14199" max="14199" width="29.42578125" bestFit="1" customWidth="1"/>
    <col min="14200" max="14200" width="18" bestFit="1" customWidth="1"/>
    <col min="14201" max="14206" width="15.28515625" bestFit="1" customWidth="1"/>
    <col min="14207" max="14212" width="14.28515625" bestFit="1" customWidth="1"/>
    <col min="14213" max="14221" width="14.28515625" customWidth="1"/>
    <col min="14222" max="14272" width="13.28515625" customWidth="1"/>
    <col min="14273" max="14274" width="11.5703125" customWidth="1"/>
    <col min="14275" max="14275" width="11.5703125" bestFit="1" customWidth="1"/>
    <col min="14276" max="14277" width="11.5703125" customWidth="1"/>
    <col min="14278" max="14299" width="13.28515625" customWidth="1"/>
    <col min="14300" max="14452" width="14.28515625" customWidth="1"/>
    <col min="14454" max="14454" width="5.42578125" bestFit="1" customWidth="1"/>
    <col min="14455" max="14455" width="29.42578125" bestFit="1" customWidth="1"/>
    <col min="14456" max="14456" width="18" bestFit="1" customWidth="1"/>
    <col min="14457" max="14462" width="15.28515625" bestFit="1" customWidth="1"/>
    <col min="14463" max="14468" width="14.28515625" bestFit="1" customWidth="1"/>
    <col min="14469" max="14477" width="14.28515625" customWidth="1"/>
    <col min="14478" max="14528" width="13.28515625" customWidth="1"/>
    <col min="14529" max="14530" width="11.5703125" customWidth="1"/>
    <col min="14531" max="14531" width="11.5703125" bestFit="1" customWidth="1"/>
    <col min="14532" max="14533" width="11.5703125" customWidth="1"/>
    <col min="14534" max="14555" width="13.28515625" customWidth="1"/>
    <col min="14556" max="14708" width="14.28515625" customWidth="1"/>
    <col min="14710" max="14710" width="5.42578125" bestFit="1" customWidth="1"/>
    <col min="14711" max="14711" width="29.42578125" bestFit="1" customWidth="1"/>
    <col min="14712" max="14712" width="18" bestFit="1" customWidth="1"/>
    <col min="14713" max="14718" width="15.28515625" bestFit="1" customWidth="1"/>
    <col min="14719" max="14724" width="14.28515625" bestFit="1" customWidth="1"/>
    <col min="14725" max="14733" width="14.28515625" customWidth="1"/>
    <col min="14734" max="14784" width="13.28515625" customWidth="1"/>
    <col min="14785" max="14786" width="11.5703125" customWidth="1"/>
    <col min="14787" max="14787" width="11.5703125" bestFit="1" customWidth="1"/>
    <col min="14788" max="14789" width="11.5703125" customWidth="1"/>
    <col min="14790" max="14811" width="13.28515625" customWidth="1"/>
    <col min="14812" max="14964" width="14.28515625" customWidth="1"/>
    <col min="14966" max="14966" width="5.42578125" bestFit="1" customWidth="1"/>
    <col min="14967" max="14967" width="29.42578125" bestFit="1" customWidth="1"/>
    <col min="14968" max="14968" width="18" bestFit="1" customWidth="1"/>
    <col min="14969" max="14974" width="15.28515625" bestFit="1" customWidth="1"/>
    <col min="14975" max="14980" width="14.28515625" bestFit="1" customWidth="1"/>
    <col min="14981" max="14989" width="14.28515625" customWidth="1"/>
    <col min="14990" max="15040" width="13.28515625" customWidth="1"/>
    <col min="15041" max="15042" width="11.5703125" customWidth="1"/>
    <col min="15043" max="15043" width="11.5703125" bestFit="1" customWidth="1"/>
    <col min="15044" max="15045" width="11.5703125" customWidth="1"/>
    <col min="15046" max="15067" width="13.28515625" customWidth="1"/>
    <col min="15068" max="15220" width="14.28515625" customWidth="1"/>
    <col min="15222" max="15222" width="5.42578125" bestFit="1" customWidth="1"/>
    <col min="15223" max="15223" width="29.42578125" bestFit="1" customWidth="1"/>
    <col min="15224" max="15224" width="18" bestFit="1" customWidth="1"/>
    <col min="15225" max="15230" width="15.28515625" bestFit="1" customWidth="1"/>
    <col min="15231" max="15236" width="14.28515625" bestFit="1" customWidth="1"/>
    <col min="15237" max="15245" width="14.28515625" customWidth="1"/>
    <col min="15246" max="15296" width="13.28515625" customWidth="1"/>
    <col min="15297" max="15298" width="11.5703125" customWidth="1"/>
    <col min="15299" max="15299" width="11.5703125" bestFit="1" customWidth="1"/>
    <col min="15300" max="15301" width="11.5703125" customWidth="1"/>
    <col min="15302" max="15323" width="13.28515625" customWidth="1"/>
    <col min="15324" max="15476" width="14.28515625" customWidth="1"/>
    <col min="15478" max="15478" width="5.42578125" bestFit="1" customWidth="1"/>
    <col min="15479" max="15479" width="29.42578125" bestFit="1" customWidth="1"/>
    <col min="15480" max="15480" width="18" bestFit="1" customWidth="1"/>
    <col min="15481" max="15486" width="15.28515625" bestFit="1" customWidth="1"/>
    <col min="15487" max="15492" width="14.28515625" bestFit="1" customWidth="1"/>
    <col min="15493" max="15501" width="14.28515625" customWidth="1"/>
    <col min="15502" max="15552" width="13.28515625" customWidth="1"/>
    <col min="15553" max="15554" width="11.5703125" customWidth="1"/>
    <col min="15555" max="15555" width="11.5703125" bestFit="1" customWidth="1"/>
    <col min="15556" max="15557" width="11.5703125" customWidth="1"/>
    <col min="15558" max="15579" width="13.28515625" customWidth="1"/>
    <col min="15580" max="15732" width="14.28515625" customWidth="1"/>
    <col min="15734" max="15734" width="5.42578125" bestFit="1" customWidth="1"/>
    <col min="15735" max="15735" width="29.42578125" bestFit="1" customWidth="1"/>
    <col min="15736" max="15736" width="18" bestFit="1" customWidth="1"/>
    <col min="15737" max="15742" width="15.28515625" bestFit="1" customWidth="1"/>
    <col min="15743" max="15748" width="14.28515625" bestFit="1" customWidth="1"/>
    <col min="15749" max="15757" width="14.28515625" customWidth="1"/>
    <col min="15758" max="15808" width="13.28515625" customWidth="1"/>
    <col min="15809" max="15810" width="11.5703125" customWidth="1"/>
    <col min="15811" max="15811" width="11.5703125" bestFit="1" customWidth="1"/>
    <col min="15812" max="15813" width="11.5703125" customWidth="1"/>
    <col min="15814" max="15835" width="13.28515625" customWidth="1"/>
    <col min="15836" max="15988" width="14.28515625" customWidth="1"/>
  </cols>
  <sheetData>
    <row r="1" spans="1:38">
      <c r="A1" s="90" t="s">
        <v>596</v>
      </c>
      <c r="B1" s="90"/>
      <c r="C1" s="90"/>
      <c r="D1" s="90"/>
      <c r="E1" s="90"/>
    </row>
    <row r="2" spans="1:38">
      <c r="A2" s="1"/>
      <c r="B2" s="1"/>
      <c r="C2" s="2"/>
      <c r="D2" s="1"/>
      <c r="E2" s="1"/>
    </row>
    <row r="3" spans="1:38">
      <c r="A3" s="90" t="s">
        <v>499</v>
      </c>
      <c r="B3" s="90"/>
      <c r="C3" s="90"/>
      <c r="D3" s="90"/>
      <c r="E3" s="90"/>
    </row>
    <row r="4" spans="1:38">
      <c r="A4" s="25"/>
      <c r="B4" s="25"/>
      <c r="C4" s="25"/>
      <c r="D4" s="25"/>
      <c r="E4" s="25"/>
    </row>
    <row r="5" spans="1:38">
      <c r="A5" s="25"/>
      <c r="B5" s="25" t="s">
        <v>442</v>
      </c>
      <c r="C5" s="26">
        <f>LUMINARIAS!A24</f>
        <v>21619</v>
      </c>
      <c r="D5" s="25"/>
      <c r="E5" s="25"/>
    </row>
    <row r="6" spans="1:38">
      <c r="A6" s="1"/>
      <c r="B6" s="1"/>
      <c r="C6" s="2"/>
      <c r="D6" s="1"/>
      <c r="E6" s="1"/>
    </row>
    <row r="7" spans="1:38" s="27" customFormat="1">
      <c r="A7" s="91" t="s">
        <v>0</v>
      </c>
      <c r="B7" s="91"/>
      <c r="C7" s="26" t="s">
        <v>1</v>
      </c>
      <c r="D7" s="26" t="s">
        <v>452</v>
      </c>
      <c r="E7" s="26" t="s">
        <v>453</v>
      </c>
      <c r="F7" s="26" t="s">
        <v>454</v>
      </c>
      <c r="G7" s="26" t="s">
        <v>455</v>
      </c>
      <c r="H7" s="26" t="s">
        <v>456</v>
      </c>
      <c r="I7" s="26" t="s">
        <v>457</v>
      </c>
      <c r="J7" s="26" t="s">
        <v>458</v>
      </c>
      <c r="K7" s="26" t="s">
        <v>459</v>
      </c>
      <c r="L7" s="26" t="s">
        <v>460</v>
      </c>
      <c r="M7" s="26" t="s">
        <v>461</v>
      </c>
      <c r="N7" s="26" t="s">
        <v>462</v>
      </c>
      <c r="O7" s="26" t="s">
        <v>463</v>
      </c>
      <c r="P7" s="26" t="s">
        <v>464</v>
      </c>
      <c r="Q7" s="26" t="s">
        <v>465</v>
      </c>
      <c r="R7" s="26" t="s">
        <v>466</v>
      </c>
      <c r="S7" s="26" t="s">
        <v>467</v>
      </c>
      <c r="T7" s="26" t="s">
        <v>468</v>
      </c>
      <c r="U7" s="26" t="s">
        <v>469</v>
      </c>
      <c r="V7" s="26" t="s">
        <v>470</v>
      </c>
      <c r="W7" s="26" t="s">
        <v>471</v>
      </c>
      <c r="X7" s="26" t="s">
        <v>472</v>
      </c>
      <c r="Y7" s="26" t="s">
        <v>473</v>
      </c>
      <c r="Z7" s="26" t="s">
        <v>474</v>
      </c>
      <c r="AA7" s="26" t="s">
        <v>475</v>
      </c>
      <c r="AB7" s="26" t="s">
        <v>476</v>
      </c>
      <c r="AC7" s="26" t="s">
        <v>477</v>
      </c>
      <c r="AD7" s="26" t="s">
        <v>478</v>
      </c>
      <c r="AE7" s="26" t="s">
        <v>479</v>
      </c>
      <c r="AF7" s="26" t="s">
        <v>480</v>
      </c>
      <c r="AG7" s="26" t="s">
        <v>481</v>
      </c>
      <c r="AH7" s="26" t="s">
        <v>482</v>
      </c>
      <c r="AI7" s="26" t="s">
        <v>483</v>
      </c>
      <c r="AJ7" s="26" t="s">
        <v>484</v>
      </c>
      <c r="AK7" s="26" t="s">
        <v>485</v>
      </c>
      <c r="AL7" s="26" t="s">
        <v>486</v>
      </c>
    </row>
    <row r="8" spans="1:38">
      <c r="A8" s="92" t="s">
        <v>518</v>
      </c>
      <c r="B8" s="92"/>
      <c r="C8" s="2"/>
      <c r="D8" s="1"/>
      <c r="E8" s="1"/>
    </row>
    <row r="9" spans="1:38">
      <c r="A9" s="92"/>
      <c r="B9" s="92"/>
      <c r="C9" s="2"/>
      <c r="D9" s="1"/>
      <c r="E9" s="1"/>
    </row>
    <row r="10" spans="1:38" ht="15" customHeight="1">
      <c r="A10" s="94" t="s">
        <v>530</v>
      </c>
      <c r="B10" s="1"/>
      <c r="C10" s="5"/>
      <c r="D10" s="1"/>
      <c r="E10" s="1"/>
    </row>
    <row r="11" spans="1:38">
      <c r="A11" s="94"/>
      <c r="B11" s="6" t="s">
        <v>451</v>
      </c>
      <c r="C11" s="5">
        <f>D11</f>
        <v>500000</v>
      </c>
      <c r="D11" s="7">
        <f>'FISICO-FINANCEIRO'!D11</f>
        <v>500000</v>
      </c>
      <c r="E11" s="7"/>
      <c r="F11" s="6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>
      <c r="A12" s="94"/>
      <c r="B12" s="6" t="s">
        <v>527</v>
      </c>
      <c r="C12" s="5">
        <f>'FISICO-FINANCEIRO'!C12</f>
        <v>36234847.721249461</v>
      </c>
      <c r="D12" s="7">
        <f>C12/3</f>
        <v>12078282.57374982</v>
      </c>
      <c r="E12" s="7">
        <f>D12</f>
        <v>12078282.57374982</v>
      </c>
      <c r="F12" s="7">
        <f>E12</f>
        <v>12078282.57374982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>
      <c r="A13" s="94"/>
      <c r="B13" s="6" t="s">
        <v>524</v>
      </c>
      <c r="C13" s="5">
        <f>'FISICO-FINANCEIRO'!C13</f>
        <v>3209058.2417502287</v>
      </c>
      <c r="D13" s="7">
        <f t="shared" ref="D13:D17" si="0">C13/3</f>
        <v>1069686.0805834096</v>
      </c>
      <c r="E13" s="7">
        <f t="shared" ref="E13:F17" si="1">D13</f>
        <v>1069686.0805834096</v>
      </c>
      <c r="F13" s="7">
        <f t="shared" si="1"/>
        <v>1069686.0805834096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>
      <c r="A14" s="94"/>
      <c r="B14" s="6" t="s">
        <v>254</v>
      </c>
      <c r="C14" s="5">
        <f>'FISICO-FINANCEIRO'!C14</f>
        <v>342869.04247093439</v>
      </c>
      <c r="D14" s="7">
        <f t="shared" si="0"/>
        <v>114289.6808236448</v>
      </c>
      <c r="E14" s="7">
        <f t="shared" si="1"/>
        <v>114289.6808236448</v>
      </c>
      <c r="F14" s="7">
        <f t="shared" si="1"/>
        <v>114289.6808236448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>
      <c r="A15" s="94"/>
      <c r="B15" s="6" t="s">
        <v>526</v>
      </c>
      <c r="C15" s="5">
        <f>'FISICO-FINANCEIRO'!C15</f>
        <v>10806170.372204673</v>
      </c>
      <c r="D15" s="7">
        <f t="shared" si="0"/>
        <v>3602056.7907348908</v>
      </c>
      <c r="E15" s="7">
        <f t="shared" si="1"/>
        <v>3602056.7907348908</v>
      </c>
      <c r="F15" s="7">
        <f t="shared" si="1"/>
        <v>3602056.7907348908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>
      <c r="A16" s="94"/>
      <c r="B16" s="6" t="s">
        <v>525</v>
      </c>
      <c r="C16" s="5">
        <f>'FISICO-FINANCEIRO'!C16</f>
        <v>6035580.893040509</v>
      </c>
      <c r="D16" s="7">
        <f t="shared" si="0"/>
        <v>2011860.2976801696</v>
      </c>
      <c r="E16" s="7">
        <f t="shared" si="1"/>
        <v>2011860.2976801696</v>
      </c>
      <c r="F16" s="7">
        <f t="shared" si="1"/>
        <v>2011860.2976801696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47">
      <c r="A17" s="94"/>
      <c r="B17" s="6" t="s">
        <v>531</v>
      </c>
      <c r="C17" s="5">
        <f>'FISICO-FINANCEIRO'!C17</f>
        <v>2352050.904672707</v>
      </c>
      <c r="D17" s="7">
        <f t="shared" si="0"/>
        <v>784016.96822423569</v>
      </c>
      <c r="E17" s="7">
        <f t="shared" si="1"/>
        <v>784016.96822423569</v>
      </c>
      <c r="F17" s="7">
        <f t="shared" si="1"/>
        <v>784016.96822423569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47">
      <c r="A18" s="94"/>
      <c r="B18" s="8" t="s">
        <v>487</v>
      </c>
      <c r="C18" s="5">
        <f>SUM(C11:C17)</f>
        <v>59480577.175388508</v>
      </c>
      <c r="D18" s="5">
        <f t="shared" ref="D18:F18" si="2">SUM(D11:D17)</f>
        <v>20160192.391796172</v>
      </c>
      <c r="E18" s="5">
        <f t="shared" si="2"/>
        <v>19660192.391796172</v>
      </c>
      <c r="F18" s="5">
        <f t="shared" si="2"/>
        <v>19660192.391796172</v>
      </c>
      <c r="G18" s="5"/>
      <c r="H18" s="5"/>
      <c r="I18" s="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47">
      <c r="A19" s="1"/>
      <c r="B19" s="8"/>
      <c r="C19" s="5"/>
      <c r="D19" s="10"/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47" s="16" customFormat="1">
      <c r="A20" s="2"/>
      <c r="B20" s="8" t="s">
        <v>426</v>
      </c>
      <c r="C20" s="11"/>
      <c r="D20" s="10">
        <f>SUM('FISICO-FINANCEIRO'!D20:O20)</f>
        <v>1154748.1609486144</v>
      </c>
      <c r="E20" s="10">
        <f>SUM('FISICO-FINANCEIRO'!P20:AA20)</f>
        <v>3560520.9981448106</v>
      </c>
      <c r="F20" s="10">
        <f>SUM('FISICO-FINANCEIRO'!AB20:AM20)</f>
        <v>5966579.5539273378</v>
      </c>
      <c r="G20" s="10">
        <f>SUM('FISICO-FINANCEIRO'!AN20:AY20)</f>
        <v>7272079.733715455</v>
      </c>
      <c r="H20" s="10">
        <f>SUM('FISICO-FINANCEIRO'!AZ20:BK20)</f>
        <v>7272079.733715455</v>
      </c>
      <c r="I20" s="10">
        <f>SUM('FISICO-FINANCEIRO'!BL20:BW20)</f>
        <v>7272079.733715455</v>
      </c>
      <c r="J20" s="10">
        <f>SUM('FISICO-FINANCEIRO'!BX20:CI20)</f>
        <v>7272079.733715455</v>
      </c>
      <c r="K20" s="10">
        <f>SUM('FISICO-FINANCEIRO'!CJ20:CU20)</f>
        <v>7272079.733715455</v>
      </c>
      <c r="L20" s="10">
        <f>SUM('FISICO-FINANCEIRO'!CV20:DG20)</f>
        <v>7272079.733715455</v>
      </c>
      <c r="M20" s="10">
        <f>SUM('FISICO-FINANCEIRO'!DH20:DS20)</f>
        <v>7272079.733715455</v>
      </c>
      <c r="N20" s="10">
        <f>SUM('FISICO-FINANCEIRO'!DT20:EE20)</f>
        <v>7272079.733715455</v>
      </c>
      <c r="O20" s="10">
        <f>SUM('FISICO-FINANCEIRO'!EF20:EQ20)</f>
        <v>7272079.733715455</v>
      </c>
      <c r="P20" s="10">
        <f>SUM('FISICO-FINANCEIRO'!ER20:FC20)</f>
        <v>7272079.733715455</v>
      </c>
      <c r="Q20" s="10">
        <f>SUM('FISICO-FINANCEIRO'!FD20:FO20)</f>
        <v>7272079.733715455</v>
      </c>
      <c r="R20" s="10">
        <f>SUM('FISICO-FINANCEIRO'!FP20:GA20)</f>
        <v>7272079.733715455</v>
      </c>
      <c r="S20" s="10">
        <f>SUM('FISICO-FINANCEIRO'!GB20:GM20)</f>
        <v>7272079.733715455</v>
      </c>
      <c r="T20" s="10">
        <f>SUM('FISICO-FINANCEIRO'!GN20:GY20)</f>
        <v>7272079.733715455</v>
      </c>
      <c r="U20" s="10">
        <f>SUM('FISICO-FINANCEIRO'!GZ20:HK20)</f>
        <v>7272079.733715455</v>
      </c>
      <c r="V20" s="10">
        <f>SUM('FISICO-FINANCEIRO'!HL20:HW20)</f>
        <v>7272079.733715455</v>
      </c>
      <c r="W20" s="10">
        <f>SUM('FISICO-FINANCEIRO'!HX20:II20)</f>
        <v>7272079.733715455</v>
      </c>
      <c r="X20" s="10">
        <f>SUM('FISICO-FINANCEIRO'!IJ20:IU20)</f>
        <v>7272079.733715455</v>
      </c>
      <c r="Y20" s="10">
        <f>SUM('FISICO-FINANCEIRO'!IV20:JG20)</f>
        <v>7272079.733715455</v>
      </c>
      <c r="Z20" s="10">
        <f>SUM('FISICO-FINANCEIRO'!JH20:JS20)</f>
        <v>7272079.733715455</v>
      </c>
      <c r="AA20" s="10">
        <f>SUM('FISICO-FINANCEIRO'!JT20:KE20)</f>
        <v>7272079.733715455</v>
      </c>
      <c r="AB20" s="10">
        <f>SUM('FISICO-FINANCEIRO'!KF20:KQ20)</f>
        <v>7272079.733715455</v>
      </c>
      <c r="AC20" s="10">
        <f>SUM('FISICO-FINANCEIRO'!KR20:LC20)</f>
        <v>7272079.733715455</v>
      </c>
      <c r="AD20" s="10">
        <f>SUM('FISICO-FINANCEIRO'!LD20:LO20)</f>
        <v>7272079.733715455</v>
      </c>
      <c r="AE20" s="10">
        <f>SUM('FISICO-FINANCEIRO'!LP20:MA20)</f>
        <v>7272079.733715455</v>
      </c>
      <c r="AF20" s="10">
        <f>SUM('FISICO-FINANCEIRO'!MB20:MM20)</f>
        <v>7272079.733715455</v>
      </c>
      <c r="AG20" s="10">
        <f>SUM('FISICO-FINANCEIRO'!MN20:MY20)</f>
        <v>7272079.733715455</v>
      </c>
      <c r="AH20" s="10">
        <f>SUM('FISICO-FINANCEIRO'!MZ20:NK20)</f>
        <v>7272079.733715455</v>
      </c>
      <c r="AI20" s="10">
        <f>SUM('FISICO-FINANCEIRO'!NL20:NW20)</f>
        <v>7272079.733715455</v>
      </c>
      <c r="AJ20" s="10">
        <f>SUM('FISICO-FINANCEIRO'!NX20:OI20)</f>
        <v>7272079.733715455</v>
      </c>
      <c r="AK20" s="10">
        <f>SUM('FISICO-FINANCEIRO'!OJ20:OU20)</f>
        <v>7272079.733715455</v>
      </c>
      <c r="AL20" s="10">
        <f>SUM('FISICO-FINANCEIRO'!OV20:PG20)</f>
        <v>7272079.733715455</v>
      </c>
      <c r="AM20" s="10"/>
      <c r="AN20" s="10"/>
    </row>
    <row r="21" spans="1:47">
      <c r="A21" s="1"/>
      <c r="B21" s="8"/>
      <c r="C21" s="5"/>
      <c r="D21" s="7"/>
      <c r="E21" s="7"/>
      <c r="F21" s="7">
        <f>SUM('FISICO-FINANCEIRO'!AB21:AM21)</f>
        <v>0</v>
      </c>
      <c r="G21" s="7">
        <f>SUM('FISICO-FINANCEIRO'!AN21:AY21)</f>
        <v>0</v>
      </c>
      <c r="H21" s="7">
        <f>SUM('FISICO-FINANCEIRO'!AZ21:BK21)</f>
        <v>0</v>
      </c>
      <c r="I21" s="7">
        <f>SUM('FISICO-FINANCEIRO'!BL21:BW21)</f>
        <v>0</v>
      </c>
      <c r="J21" s="7">
        <f>SUM('FISICO-FINANCEIRO'!BX21:CI21)</f>
        <v>0</v>
      </c>
      <c r="K21" s="7">
        <f>SUM('FISICO-FINANCEIRO'!CJ21:CU21)</f>
        <v>0</v>
      </c>
      <c r="L21" s="7">
        <f>SUM('FISICO-FINANCEIRO'!CV21:DG21)</f>
        <v>0</v>
      </c>
      <c r="M21" s="7">
        <f>SUM('FISICO-FINANCEIRO'!DH21:DS21)</f>
        <v>0</v>
      </c>
      <c r="N21" s="7">
        <f>SUM('FISICO-FINANCEIRO'!DT21:EE21)</f>
        <v>0</v>
      </c>
      <c r="O21" s="7">
        <f>SUM('FISICO-FINANCEIRO'!EF21:EQ21)</f>
        <v>0</v>
      </c>
      <c r="P21" s="7">
        <f>SUM('FISICO-FINANCEIRO'!ER21:FC21)</f>
        <v>0</v>
      </c>
      <c r="Q21" s="7">
        <f>SUM('FISICO-FINANCEIRO'!FD21:FO21)</f>
        <v>0</v>
      </c>
      <c r="R21" s="7">
        <f>SUM('FISICO-FINANCEIRO'!FP21:GA21)</f>
        <v>0</v>
      </c>
      <c r="S21" s="7">
        <f>SUM('FISICO-FINANCEIRO'!GB21:GM21)</f>
        <v>0</v>
      </c>
      <c r="T21" s="7">
        <f>SUM('FISICO-FINANCEIRO'!GN21:GY21)</f>
        <v>0</v>
      </c>
      <c r="U21" s="7">
        <f>SUM('FISICO-FINANCEIRO'!GZ21:HK21)</f>
        <v>0</v>
      </c>
      <c r="V21" s="7">
        <f>SUM('FISICO-FINANCEIRO'!HL21:HW21)</f>
        <v>0</v>
      </c>
      <c r="W21" s="7">
        <f>SUM('FISICO-FINANCEIRO'!HX21:II21)</f>
        <v>0</v>
      </c>
      <c r="X21" s="7">
        <f>SUM('FISICO-FINANCEIRO'!IJ21:IU21)</f>
        <v>0</v>
      </c>
      <c r="Y21" s="7">
        <f>SUM('FISICO-FINANCEIRO'!IV21:JG21)</f>
        <v>0</v>
      </c>
      <c r="Z21" s="7">
        <f>SUM('FISICO-FINANCEIRO'!JH21:JS21)</f>
        <v>0</v>
      </c>
      <c r="AA21" s="7">
        <f>SUM('FISICO-FINANCEIRO'!JT21:KE21)</f>
        <v>0</v>
      </c>
      <c r="AB21" s="7">
        <f>SUM('FISICO-FINANCEIRO'!KF21:KQ21)</f>
        <v>0</v>
      </c>
      <c r="AC21" s="7">
        <f>SUM('FISICO-FINANCEIRO'!KR21:LC21)</f>
        <v>0</v>
      </c>
      <c r="AD21" s="7">
        <f>SUM('FISICO-FINANCEIRO'!LD21:LO21)</f>
        <v>0</v>
      </c>
      <c r="AE21" s="7">
        <f>SUM('FISICO-FINANCEIRO'!LP21:MA21)</f>
        <v>0</v>
      </c>
      <c r="AF21" s="7">
        <f>SUM('FISICO-FINANCEIRO'!MB21:MM21)</f>
        <v>0</v>
      </c>
      <c r="AG21" s="7">
        <f>SUM('FISICO-FINANCEIRO'!MN21:MY21)</f>
        <v>0</v>
      </c>
      <c r="AH21" s="7">
        <f>SUM('FISICO-FINANCEIRO'!MZ21:NK21)</f>
        <v>0</v>
      </c>
      <c r="AI21" s="7">
        <f>SUM('FISICO-FINANCEIRO'!NL21:NW21)</f>
        <v>0</v>
      </c>
      <c r="AJ21" s="7">
        <f>SUM('FISICO-FINANCEIRO'!NX21:OI21)</f>
        <v>0</v>
      </c>
      <c r="AK21" s="7">
        <f>SUM('FISICO-FINANCEIRO'!OJ21:OU21)</f>
        <v>0</v>
      </c>
      <c r="AL21" s="7">
        <f>SUM('FISICO-FINANCEIRO'!OV21:PG21)</f>
        <v>0</v>
      </c>
    </row>
    <row r="22" spans="1:47" ht="22.5" customHeight="1">
      <c r="A22" s="89" t="s">
        <v>255</v>
      </c>
      <c r="B22" s="24" t="s">
        <v>519</v>
      </c>
      <c r="C22" s="69"/>
      <c r="D22" s="7"/>
      <c r="E22" s="7"/>
      <c r="F22" s="7"/>
      <c r="G22" s="7">
        <f>SUM('FISICO-FINANCEIRO'!AN22:AY22)</f>
        <v>0</v>
      </c>
      <c r="H22" s="7">
        <f>SUM('FISICO-FINANCEIRO'!AZ22:BK22)</f>
        <v>0</v>
      </c>
      <c r="I22" s="7">
        <f>SUM('FISICO-FINANCEIRO'!BL22:BW22)</f>
        <v>0</v>
      </c>
      <c r="J22" s="7">
        <f>SUM('FISICO-FINANCEIRO'!BX22:CI22)</f>
        <v>0</v>
      </c>
      <c r="K22" s="7">
        <f>SUM('FISICO-FINANCEIRO'!CJ22:CU22)</f>
        <v>0</v>
      </c>
      <c r="L22" s="7">
        <f>SUM('FISICO-FINANCEIRO'!CV22:DG22)</f>
        <v>0</v>
      </c>
      <c r="M22" s="7">
        <f>SUM('FISICO-FINANCEIRO'!DH22:DS22)</f>
        <v>0</v>
      </c>
      <c r="N22" s="7">
        <f>SUM('FISICO-FINANCEIRO'!DT22:EE22)</f>
        <v>0</v>
      </c>
      <c r="O22" s="7">
        <f>SUM('FISICO-FINANCEIRO'!EF22:EQ22)</f>
        <v>0</v>
      </c>
      <c r="P22" s="7">
        <f>SUM('FISICO-FINANCEIRO'!ER22:FC22)</f>
        <v>0</v>
      </c>
      <c r="Q22" s="7">
        <f>SUM('FISICO-FINANCEIRO'!FD22:FO22)</f>
        <v>0</v>
      </c>
      <c r="R22" s="7">
        <f>SUM('FISICO-FINANCEIRO'!FP22:GA22)</f>
        <v>0</v>
      </c>
      <c r="S22" s="7">
        <f>SUM('FISICO-FINANCEIRO'!GB22:GM22)</f>
        <v>0</v>
      </c>
      <c r="T22" s="7">
        <f>SUM('FISICO-FINANCEIRO'!GN22:GY22)</f>
        <v>0</v>
      </c>
      <c r="U22" s="7">
        <f>SUM('FISICO-FINANCEIRO'!GZ22:HK22)</f>
        <v>0</v>
      </c>
      <c r="V22" s="7">
        <f>SUM('FISICO-FINANCEIRO'!HL22:HW22)</f>
        <v>0</v>
      </c>
      <c r="W22" s="7">
        <f>SUM('FISICO-FINANCEIRO'!HX22:II22)</f>
        <v>0</v>
      </c>
      <c r="X22" s="7">
        <f>SUM('FISICO-FINANCEIRO'!IJ22:IU22)</f>
        <v>0</v>
      </c>
      <c r="Y22" s="7">
        <f>SUM('FISICO-FINANCEIRO'!IV22:JG22)</f>
        <v>0</v>
      </c>
      <c r="Z22" s="7">
        <f>SUM('FISICO-FINANCEIRO'!JH22:JS22)</f>
        <v>0</v>
      </c>
      <c r="AA22" s="7">
        <f>SUM('FISICO-FINANCEIRO'!JT22:KE22)</f>
        <v>0</v>
      </c>
      <c r="AB22" s="7">
        <f>SUM('FISICO-FINANCEIRO'!KF22:KQ22)</f>
        <v>0</v>
      </c>
      <c r="AC22" s="7">
        <f>SUM('FISICO-FINANCEIRO'!KR22:LC22)</f>
        <v>0</v>
      </c>
      <c r="AD22" s="7">
        <f>SUM('FISICO-FINANCEIRO'!LD22:LO22)</f>
        <v>0</v>
      </c>
      <c r="AE22" s="7">
        <f>SUM('FISICO-FINANCEIRO'!LP22:MA22)</f>
        <v>0</v>
      </c>
      <c r="AF22" s="7">
        <f>SUM('FISICO-FINANCEIRO'!MB22:MM22)</f>
        <v>0</v>
      </c>
      <c r="AG22" s="7">
        <f>SUM('FISICO-FINANCEIRO'!MN22:MY22)</f>
        <v>0</v>
      </c>
      <c r="AH22" s="7">
        <f>SUM('FISICO-FINANCEIRO'!MZ22:NK22)</f>
        <v>0</v>
      </c>
      <c r="AI22" s="7">
        <f>SUM('FISICO-FINANCEIRO'!NL22:NW22)</f>
        <v>0</v>
      </c>
      <c r="AJ22" s="7">
        <f>SUM('FISICO-FINANCEIRO'!NX22:OI22)</f>
        <v>0</v>
      </c>
      <c r="AK22" s="7">
        <f>SUM('FISICO-FINANCEIRO'!OJ22:OU22)</f>
        <v>0</v>
      </c>
      <c r="AL22" s="7">
        <f>SUM('FISICO-FINANCEIRO'!OV22:PG22)</f>
        <v>0</v>
      </c>
    </row>
    <row r="23" spans="1:47">
      <c r="A23" s="89"/>
      <c r="B23" s="14" t="s">
        <v>256</v>
      </c>
      <c r="C23" s="11"/>
      <c r="D23" s="7">
        <f>SUM('FISICO-FINANCEIRO'!D23:O23)</f>
        <v>4145808.5043843668</v>
      </c>
      <c r="E23" s="7">
        <f>SUM('FISICO-FINANCEIRO'!P23:AA23)</f>
        <v>3198196.3259840328</v>
      </c>
      <c r="F23" s="7">
        <f>SUM('FISICO-FINANCEIRO'!AB23:AM23)</f>
        <v>2844414.1380025209</v>
      </c>
      <c r="G23" s="7">
        <f>SUM('FISICO-FINANCEIRO'!AN23:AY23)</f>
        <v>2006672.6163328195</v>
      </c>
      <c r="H23" s="7">
        <f>SUM('FISICO-FINANCEIRO'!AZ23:BK23)</f>
        <v>2006672.6163328195</v>
      </c>
      <c r="I23" s="7">
        <f>SUM('FISICO-FINANCEIRO'!BL23:BW23)</f>
        <v>2006672.6163328195</v>
      </c>
      <c r="J23" s="7">
        <f>SUM('FISICO-FINANCEIRO'!BX23:CI23)</f>
        <v>2006672.6163328195</v>
      </c>
      <c r="K23" s="7">
        <f>SUM('FISICO-FINANCEIRO'!CJ23:CU23)</f>
        <v>2006672.6163328195</v>
      </c>
      <c r="L23" s="7">
        <f>SUM('FISICO-FINANCEIRO'!CV23:DG23)</f>
        <v>2006672.6163328195</v>
      </c>
      <c r="M23" s="7">
        <f>SUM('FISICO-FINANCEIRO'!DH23:DS23)</f>
        <v>2006672.6163328195</v>
      </c>
      <c r="N23" s="7">
        <f>SUM('FISICO-FINANCEIRO'!DT23:EE23)</f>
        <v>2006672.6163328195</v>
      </c>
      <c r="O23" s="7">
        <f>SUM('FISICO-FINANCEIRO'!EF23:EQ23)</f>
        <v>2006672.6163328195</v>
      </c>
      <c r="P23" s="7">
        <f>SUM('FISICO-FINANCEIRO'!ER23:FC23)</f>
        <v>2006672.6163328195</v>
      </c>
      <c r="Q23" s="7">
        <f>SUM('FISICO-FINANCEIRO'!FD23:FO23)</f>
        <v>2006672.6163328195</v>
      </c>
      <c r="R23" s="7">
        <f>SUM('FISICO-FINANCEIRO'!FP23:GA23)</f>
        <v>2006672.6163328195</v>
      </c>
      <c r="S23" s="7">
        <f>SUM('FISICO-FINANCEIRO'!GB23:GM23)</f>
        <v>2006672.6163328195</v>
      </c>
      <c r="T23" s="7">
        <f>SUM('FISICO-FINANCEIRO'!GN23:GY23)</f>
        <v>2006672.6163328195</v>
      </c>
      <c r="U23" s="7">
        <f>SUM('FISICO-FINANCEIRO'!GZ23:HK23)</f>
        <v>2006672.6163328195</v>
      </c>
      <c r="V23" s="7">
        <f>SUM('FISICO-FINANCEIRO'!HL23:HW23)</f>
        <v>2006672.6163328195</v>
      </c>
      <c r="W23" s="7">
        <f>SUM('FISICO-FINANCEIRO'!HX23:II23)</f>
        <v>2006672.6163328195</v>
      </c>
      <c r="X23" s="7">
        <f>SUM('FISICO-FINANCEIRO'!IJ23:IU23)</f>
        <v>2006672.6163328195</v>
      </c>
      <c r="Y23" s="7">
        <f>SUM('FISICO-FINANCEIRO'!IV23:JG23)</f>
        <v>2006672.6163328195</v>
      </c>
      <c r="Z23" s="7">
        <f>SUM('FISICO-FINANCEIRO'!JH23:JS23)</f>
        <v>2006672.6163328195</v>
      </c>
      <c r="AA23" s="7">
        <f>SUM('FISICO-FINANCEIRO'!JT23:KE23)</f>
        <v>2006672.6163328195</v>
      </c>
      <c r="AB23" s="7">
        <f>SUM('FISICO-FINANCEIRO'!KF23:KQ23)</f>
        <v>2006672.6163328195</v>
      </c>
      <c r="AC23" s="7">
        <f>SUM('FISICO-FINANCEIRO'!KR23:LC23)</f>
        <v>2006672.6163328195</v>
      </c>
      <c r="AD23" s="7">
        <f>SUM('FISICO-FINANCEIRO'!LD23:LO23)</f>
        <v>2006672.6163328195</v>
      </c>
      <c r="AE23" s="7">
        <f>SUM('FISICO-FINANCEIRO'!LP23:MA23)</f>
        <v>2006672.6163328195</v>
      </c>
      <c r="AF23" s="7">
        <f>SUM('FISICO-FINANCEIRO'!MB23:MM23)</f>
        <v>2006672.6163328195</v>
      </c>
      <c r="AG23" s="7">
        <f>SUM('FISICO-FINANCEIRO'!MN23:MY23)</f>
        <v>2006672.6163328195</v>
      </c>
      <c r="AH23" s="7">
        <f>SUM('FISICO-FINANCEIRO'!MZ23:NK23)</f>
        <v>2006672.6163328195</v>
      </c>
      <c r="AI23" s="7">
        <f>SUM('FISICO-FINANCEIRO'!NL23:NW23)</f>
        <v>2006672.6163328195</v>
      </c>
      <c r="AJ23" s="7">
        <f>SUM('FISICO-FINANCEIRO'!NX23:OI23)</f>
        <v>2006672.6163328195</v>
      </c>
      <c r="AK23" s="7">
        <f>SUM('FISICO-FINANCEIRO'!OJ23:OU23)</f>
        <v>2006672.6163328195</v>
      </c>
      <c r="AL23" s="7">
        <f>SUM('FISICO-FINANCEIRO'!OV23:PG23)</f>
        <v>2006672.6163328195</v>
      </c>
    </row>
    <row r="24" spans="1:47">
      <c r="A24" s="89"/>
      <c r="B24" s="14" t="s">
        <v>443</v>
      </c>
      <c r="C24" s="11"/>
      <c r="D24" s="7">
        <f>SUM('FISICO-FINANCEIRO'!D24:O24)</f>
        <v>0</v>
      </c>
      <c r="E24" s="7">
        <f>SUM('FISICO-FINANCEIRO'!P24:AA24)</f>
        <v>430678.4609609191</v>
      </c>
      <c r="F24" s="7">
        <f>SUM('FISICO-FINANCEIRO'!AB24:AM24)</f>
        <v>430678.4609609191</v>
      </c>
      <c r="G24" s="7">
        <f>SUM('FISICO-FINANCEIRO'!AN24:AY24)</f>
        <v>430678.4609609191</v>
      </c>
      <c r="H24" s="7">
        <f>SUM('FISICO-FINANCEIRO'!AZ24:BK24)</f>
        <v>430678.4609609191</v>
      </c>
      <c r="I24" s="7">
        <f>SUM('FISICO-FINANCEIRO'!BL24:BW24)</f>
        <v>430678.4609609191</v>
      </c>
      <c r="J24" s="7">
        <f>SUM('FISICO-FINANCEIRO'!BX24:CI24)</f>
        <v>430678.4609609191</v>
      </c>
      <c r="K24" s="7">
        <f>SUM('FISICO-FINANCEIRO'!CJ24:CU24)</f>
        <v>430678.4609609191</v>
      </c>
      <c r="L24" s="7">
        <f>SUM('FISICO-FINANCEIRO'!CV24:DG24)</f>
        <v>430678.4609609191</v>
      </c>
      <c r="M24" s="7">
        <f>SUM('FISICO-FINANCEIRO'!DH24:DS24)</f>
        <v>430678.4609609191</v>
      </c>
      <c r="N24" s="7">
        <f>SUM('FISICO-FINANCEIRO'!DT24:EE24)</f>
        <v>430678.4609609191</v>
      </c>
      <c r="O24" s="7">
        <f>SUM('FISICO-FINANCEIRO'!EF24:EQ24)</f>
        <v>430678.4609609191</v>
      </c>
      <c r="P24" s="7">
        <f>SUM('FISICO-FINANCEIRO'!ER24:FC24)</f>
        <v>430678.4609609191</v>
      </c>
      <c r="Q24" s="7">
        <f>SUM('FISICO-FINANCEIRO'!FD24:FO24)</f>
        <v>430678.4609609191</v>
      </c>
      <c r="R24" s="7">
        <f>SUM('FISICO-FINANCEIRO'!FP24:GA24)</f>
        <v>430678.4609609191</v>
      </c>
      <c r="S24" s="7">
        <f>SUM('FISICO-FINANCEIRO'!GB24:GM24)</f>
        <v>430678.4609609191</v>
      </c>
      <c r="T24" s="7">
        <f>SUM('FISICO-FINANCEIRO'!GN24:GY24)</f>
        <v>430678.4609609191</v>
      </c>
      <c r="U24" s="7">
        <f>SUM('FISICO-FINANCEIRO'!GZ24:HK24)</f>
        <v>430678.4609609191</v>
      </c>
      <c r="V24" s="7">
        <f>SUM('FISICO-FINANCEIRO'!HL24:HW24)</f>
        <v>430678.4609609191</v>
      </c>
      <c r="W24" s="7">
        <f>SUM('FISICO-FINANCEIRO'!HX24:II24)</f>
        <v>430678.4609609191</v>
      </c>
      <c r="X24" s="7">
        <f>SUM('FISICO-FINANCEIRO'!IJ24:IU24)</f>
        <v>430678.4609609191</v>
      </c>
      <c r="Y24" s="7">
        <f>SUM('FISICO-FINANCEIRO'!IV24:JG24)</f>
        <v>430678.4609609191</v>
      </c>
      <c r="Z24" s="7">
        <f>SUM('FISICO-FINANCEIRO'!JH24:JS24)</f>
        <v>430678.4609609191</v>
      </c>
      <c r="AA24" s="7">
        <f>SUM('FISICO-FINANCEIRO'!JT24:KE24)</f>
        <v>430678.4609609191</v>
      </c>
      <c r="AB24" s="7">
        <f>SUM('FISICO-FINANCEIRO'!KF24:KQ24)</f>
        <v>430678.4609609191</v>
      </c>
      <c r="AC24" s="7">
        <f>SUM('FISICO-FINANCEIRO'!KR24:LC24)</f>
        <v>430678.4609609191</v>
      </c>
      <c r="AD24" s="7">
        <f>SUM('FISICO-FINANCEIRO'!LD24:LO24)</f>
        <v>430678.4609609191</v>
      </c>
      <c r="AE24" s="7">
        <f>SUM('FISICO-FINANCEIRO'!LP24:MA24)</f>
        <v>430678.4609609191</v>
      </c>
      <c r="AF24" s="7">
        <f>SUM('FISICO-FINANCEIRO'!MB24:MM24)</f>
        <v>430678.4609609191</v>
      </c>
      <c r="AG24" s="7">
        <f>SUM('FISICO-FINANCEIRO'!MN24:MY24)</f>
        <v>430678.4609609191</v>
      </c>
      <c r="AH24" s="7">
        <f>SUM('FISICO-FINANCEIRO'!MZ24:NK24)</f>
        <v>430678.4609609191</v>
      </c>
      <c r="AI24" s="7">
        <f>SUM('FISICO-FINANCEIRO'!NL24:NW24)</f>
        <v>430678.4609609191</v>
      </c>
      <c r="AJ24" s="7">
        <f>SUM('FISICO-FINANCEIRO'!NX24:OI24)</f>
        <v>430678.4609609191</v>
      </c>
      <c r="AK24" s="7">
        <f>SUM('FISICO-FINANCEIRO'!OJ24:OU24)</f>
        <v>430678.4609609191</v>
      </c>
      <c r="AL24" s="7">
        <f>SUM('FISICO-FINANCEIRO'!OV24:PG24)</f>
        <v>430678.4609609191</v>
      </c>
    </row>
    <row r="25" spans="1:47" s="16" customFormat="1">
      <c r="A25" s="89"/>
      <c r="B25" s="15" t="s">
        <v>444</v>
      </c>
      <c r="C25" s="5"/>
      <c r="D25" s="10">
        <f t="shared" ref="D25:AL25" si="3">SUM(D22:D24)</f>
        <v>4145808.5043843668</v>
      </c>
      <c r="E25" s="10">
        <f t="shared" si="3"/>
        <v>3628874.7869449519</v>
      </c>
      <c r="F25" s="10">
        <f t="shared" si="3"/>
        <v>3275092.5989634399</v>
      </c>
      <c r="G25" s="10">
        <f t="shared" si="3"/>
        <v>2437351.0772937387</v>
      </c>
      <c r="H25" s="10">
        <f t="shared" si="3"/>
        <v>2437351.0772937387</v>
      </c>
      <c r="I25" s="10">
        <f t="shared" si="3"/>
        <v>2437351.0772937387</v>
      </c>
      <c r="J25" s="10">
        <f t="shared" si="3"/>
        <v>2437351.0772937387</v>
      </c>
      <c r="K25" s="10">
        <f t="shared" si="3"/>
        <v>2437351.0772937387</v>
      </c>
      <c r="L25" s="10">
        <f t="shared" si="3"/>
        <v>2437351.0772937387</v>
      </c>
      <c r="M25" s="10">
        <f t="shared" si="3"/>
        <v>2437351.0772937387</v>
      </c>
      <c r="N25" s="10">
        <f t="shared" si="3"/>
        <v>2437351.0772937387</v>
      </c>
      <c r="O25" s="10">
        <f t="shared" si="3"/>
        <v>2437351.0772937387</v>
      </c>
      <c r="P25" s="10">
        <f t="shared" si="3"/>
        <v>2437351.0772937387</v>
      </c>
      <c r="Q25" s="10">
        <f t="shared" si="3"/>
        <v>2437351.0772937387</v>
      </c>
      <c r="R25" s="10">
        <f t="shared" si="3"/>
        <v>2437351.0772937387</v>
      </c>
      <c r="S25" s="10">
        <f t="shared" si="3"/>
        <v>2437351.0772937387</v>
      </c>
      <c r="T25" s="10">
        <f t="shared" si="3"/>
        <v>2437351.0772937387</v>
      </c>
      <c r="U25" s="10">
        <f t="shared" si="3"/>
        <v>2437351.0772937387</v>
      </c>
      <c r="V25" s="10">
        <f t="shared" si="3"/>
        <v>2437351.0772937387</v>
      </c>
      <c r="W25" s="10">
        <f t="shared" si="3"/>
        <v>2437351.0772937387</v>
      </c>
      <c r="X25" s="10">
        <f t="shared" si="3"/>
        <v>2437351.0772937387</v>
      </c>
      <c r="Y25" s="10">
        <f t="shared" si="3"/>
        <v>2437351.0772937387</v>
      </c>
      <c r="Z25" s="10">
        <f t="shared" si="3"/>
        <v>2437351.0772937387</v>
      </c>
      <c r="AA25" s="10">
        <f t="shared" si="3"/>
        <v>2437351.0772937387</v>
      </c>
      <c r="AB25" s="10">
        <f t="shared" si="3"/>
        <v>2437351.0772937387</v>
      </c>
      <c r="AC25" s="10">
        <f t="shared" si="3"/>
        <v>2437351.0772937387</v>
      </c>
      <c r="AD25" s="10">
        <f t="shared" si="3"/>
        <v>2437351.0772937387</v>
      </c>
      <c r="AE25" s="10">
        <f t="shared" si="3"/>
        <v>2437351.0772937387</v>
      </c>
      <c r="AF25" s="10">
        <f t="shared" si="3"/>
        <v>2437351.0772937387</v>
      </c>
      <c r="AG25" s="10">
        <f t="shared" si="3"/>
        <v>2437351.0772937387</v>
      </c>
      <c r="AH25" s="10">
        <f t="shared" si="3"/>
        <v>2437351.0772937387</v>
      </c>
      <c r="AI25" s="10">
        <f t="shared" si="3"/>
        <v>2437351.0772937387</v>
      </c>
      <c r="AJ25" s="10">
        <f t="shared" si="3"/>
        <v>2437351.0772937387</v>
      </c>
      <c r="AK25" s="10">
        <f t="shared" si="3"/>
        <v>2437351.0772937387</v>
      </c>
      <c r="AL25" s="10">
        <f t="shared" si="3"/>
        <v>2437351.0772937387</v>
      </c>
    </row>
    <row r="26" spans="1:47" s="16" customFormat="1">
      <c r="A26" s="17"/>
      <c r="B26" s="15"/>
      <c r="C26" s="5"/>
      <c r="D26" s="10"/>
      <c r="E26" s="1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47" s="16" customFormat="1">
      <c r="A27" s="17"/>
      <c r="B27" s="15" t="s">
        <v>520</v>
      </c>
      <c r="C27" s="5"/>
      <c r="D27" s="10">
        <f t="shared" ref="D27:AL27" si="4">D20+D25</f>
        <v>5300556.6653329814</v>
      </c>
      <c r="E27" s="10">
        <f t="shared" si="4"/>
        <v>7189395.7850897629</v>
      </c>
      <c r="F27" s="10">
        <f t="shared" si="4"/>
        <v>9241672.1528907772</v>
      </c>
      <c r="G27" s="10">
        <f t="shared" si="4"/>
        <v>9709430.8110091947</v>
      </c>
      <c r="H27" s="10">
        <f t="shared" si="4"/>
        <v>9709430.8110091947</v>
      </c>
      <c r="I27" s="10">
        <f t="shared" si="4"/>
        <v>9709430.8110091947</v>
      </c>
      <c r="J27" s="10">
        <f t="shared" si="4"/>
        <v>9709430.8110091947</v>
      </c>
      <c r="K27" s="10">
        <f t="shared" si="4"/>
        <v>9709430.8110091947</v>
      </c>
      <c r="L27" s="10">
        <f t="shared" si="4"/>
        <v>9709430.8110091947</v>
      </c>
      <c r="M27" s="10">
        <f t="shared" si="4"/>
        <v>9709430.8110091947</v>
      </c>
      <c r="N27" s="10">
        <f t="shared" si="4"/>
        <v>9709430.8110091947</v>
      </c>
      <c r="O27" s="10">
        <f t="shared" si="4"/>
        <v>9709430.8110091947</v>
      </c>
      <c r="P27" s="10">
        <f t="shared" si="4"/>
        <v>9709430.8110091947</v>
      </c>
      <c r="Q27" s="10">
        <f t="shared" si="4"/>
        <v>9709430.8110091947</v>
      </c>
      <c r="R27" s="10">
        <f t="shared" si="4"/>
        <v>9709430.8110091947</v>
      </c>
      <c r="S27" s="10">
        <f t="shared" si="4"/>
        <v>9709430.8110091947</v>
      </c>
      <c r="T27" s="10">
        <f t="shared" si="4"/>
        <v>9709430.8110091947</v>
      </c>
      <c r="U27" s="10">
        <f t="shared" si="4"/>
        <v>9709430.8110091947</v>
      </c>
      <c r="V27" s="10">
        <f t="shared" si="4"/>
        <v>9709430.8110091947</v>
      </c>
      <c r="W27" s="10">
        <f t="shared" si="4"/>
        <v>9709430.8110091947</v>
      </c>
      <c r="X27" s="10">
        <f t="shared" si="4"/>
        <v>9709430.8110091947</v>
      </c>
      <c r="Y27" s="10">
        <f t="shared" si="4"/>
        <v>9709430.8110091947</v>
      </c>
      <c r="Z27" s="10">
        <f t="shared" si="4"/>
        <v>9709430.8110091947</v>
      </c>
      <c r="AA27" s="10">
        <f t="shared" si="4"/>
        <v>9709430.8110091947</v>
      </c>
      <c r="AB27" s="10">
        <f t="shared" si="4"/>
        <v>9709430.8110091947</v>
      </c>
      <c r="AC27" s="10">
        <f t="shared" si="4"/>
        <v>9709430.8110091947</v>
      </c>
      <c r="AD27" s="10">
        <f t="shared" si="4"/>
        <v>9709430.8110091947</v>
      </c>
      <c r="AE27" s="10">
        <f t="shared" si="4"/>
        <v>9709430.8110091947</v>
      </c>
      <c r="AF27" s="10">
        <f t="shared" si="4"/>
        <v>9709430.8110091947</v>
      </c>
      <c r="AG27" s="10">
        <f t="shared" si="4"/>
        <v>9709430.8110091947</v>
      </c>
      <c r="AH27" s="10">
        <f t="shared" si="4"/>
        <v>9709430.8110091947</v>
      </c>
      <c r="AI27" s="10">
        <f t="shared" si="4"/>
        <v>9709430.8110091947</v>
      </c>
      <c r="AJ27" s="10">
        <f t="shared" si="4"/>
        <v>9709430.8110091947</v>
      </c>
      <c r="AK27" s="10">
        <f t="shared" si="4"/>
        <v>9709430.8110091947</v>
      </c>
      <c r="AL27" s="10">
        <f t="shared" si="4"/>
        <v>9709430.8110091947</v>
      </c>
    </row>
    <row r="28" spans="1:47">
      <c r="C28" s="5"/>
      <c r="D28" s="13"/>
    </row>
    <row r="29" spans="1:47">
      <c r="B29" s="29" t="s">
        <v>488</v>
      </c>
      <c r="C29" s="5"/>
      <c r="D29" s="13">
        <v>159016.69995998946</v>
      </c>
      <c r="E29" s="13">
        <v>215681.87355269291</v>
      </c>
      <c r="F29" s="13">
        <v>277250.16458672332</v>
      </c>
      <c r="G29" s="13">
        <v>291282.92433027586</v>
      </c>
      <c r="H29" s="13">
        <v>291282.92433027586</v>
      </c>
      <c r="I29" s="13">
        <v>291282.92433027586</v>
      </c>
      <c r="J29" s="13">
        <v>291282.92433027586</v>
      </c>
      <c r="K29" s="13">
        <v>291282.92433027586</v>
      </c>
      <c r="L29" s="13">
        <v>291282.92433027586</v>
      </c>
      <c r="M29" s="13">
        <v>291282.92433027586</v>
      </c>
      <c r="N29" s="13">
        <v>291282.92433027586</v>
      </c>
      <c r="O29" s="13">
        <v>291282.92433027586</v>
      </c>
      <c r="P29" s="13">
        <v>291282.92433027586</v>
      </c>
      <c r="Q29" s="13">
        <v>291282.92433027586</v>
      </c>
      <c r="R29" s="13">
        <v>291282.92433027586</v>
      </c>
      <c r="S29" s="13">
        <v>291282.92433027586</v>
      </c>
      <c r="T29" s="13">
        <v>291282.92433027586</v>
      </c>
      <c r="U29" s="13">
        <v>291282.92433027586</v>
      </c>
      <c r="V29" s="13">
        <v>291282.92433027586</v>
      </c>
      <c r="W29" s="13">
        <v>291282.92433027586</v>
      </c>
      <c r="X29" s="13">
        <v>291282.92433027586</v>
      </c>
      <c r="Y29" s="13">
        <v>291282.92433027586</v>
      </c>
      <c r="Z29" s="13">
        <v>291282.92433027586</v>
      </c>
      <c r="AA29" s="13">
        <v>291282.92433027586</v>
      </c>
      <c r="AB29" s="13">
        <v>291282.92433027586</v>
      </c>
      <c r="AC29" s="13">
        <v>291282.92433027586</v>
      </c>
      <c r="AD29" s="13">
        <v>291282.92433027586</v>
      </c>
      <c r="AE29" s="13">
        <v>291282.92433027586</v>
      </c>
      <c r="AF29" s="13">
        <v>291282.92433027586</v>
      </c>
      <c r="AG29" s="13">
        <v>291282.92433027586</v>
      </c>
      <c r="AH29" s="13">
        <v>291282.92433027586</v>
      </c>
      <c r="AI29" s="13">
        <v>291282.92433027586</v>
      </c>
      <c r="AJ29" s="13">
        <v>291282.92433027586</v>
      </c>
      <c r="AK29" s="13">
        <v>291282.92433027586</v>
      </c>
      <c r="AL29" s="13">
        <v>291282.92433027586</v>
      </c>
      <c r="AM29" s="13"/>
      <c r="AN29" s="13"/>
      <c r="AO29" s="13"/>
      <c r="AP29" s="13"/>
      <c r="AQ29" s="13"/>
      <c r="AR29" s="13"/>
      <c r="AS29" s="13"/>
      <c r="AT29" s="13"/>
      <c r="AU29" s="13"/>
    </row>
    <row r="30" spans="1:47">
      <c r="B30" s="29" t="s">
        <v>441</v>
      </c>
      <c r="C30" s="5"/>
      <c r="D30" s="13">
        <v>34453.618324664378</v>
      </c>
      <c r="E30" s="13">
        <v>46731.072603083456</v>
      </c>
      <c r="F30" s="13">
        <v>60070.868993790056</v>
      </c>
      <c r="G30" s="13">
        <v>63111.300271559769</v>
      </c>
      <c r="H30" s="13">
        <v>63111.300271559769</v>
      </c>
      <c r="I30" s="13">
        <v>63111.300271559769</v>
      </c>
      <c r="J30" s="13">
        <v>63111.300271559769</v>
      </c>
      <c r="K30" s="13">
        <v>63111.300271559769</v>
      </c>
      <c r="L30" s="13">
        <v>63111.300271559769</v>
      </c>
      <c r="M30" s="13">
        <v>63111.300271559769</v>
      </c>
      <c r="N30" s="13">
        <v>63111.300271559769</v>
      </c>
      <c r="O30" s="13">
        <v>63111.300271559769</v>
      </c>
      <c r="P30" s="13">
        <v>63111.300271559769</v>
      </c>
      <c r="Q30" s="13">
        <v>63111.300271559769</v>
      </c>
      <c r="R30" s="13">
        <v>63111.300271559769</v>
      </c>
      <c r="S30" s="13">
        <v>63111.300271559769</v>
      </c>
      <c r="T30" s="13">
        <v>63111.300271559769</v>
      </c>
      <c r="U30" s="13">
        <v>63111.300271559769</v>
      </c>
      <c r="V30" s="13">
        <v>63111.300271559769</v>
      </c>
      <c r="W30" s="13">
        <v>63111.300271559769</v>
      </c>
      <c r="X30" s="13">
        <v>63111.300271559769</v>
      </c>
      <c r="Y30" s="13">
        <v>63111.300271559769</v>
      </c>
      <c r="Z30" s="13">
        <v>63111.300271559769</v>
      </c>
      <c r="AA30" s="13">
        <v>63111.300271559769</v>
      </c>
      <c r="AB30" s="13">
        <v>63111.300271559769</v>
      </c>
      <c r="AC30" s="13">
        <v>63111.300271559769</v>
      </c>
      <c r="AD30" s="13">
        <v>63111.300271559769</v>
      </c>
      <c r="AE30" s="13">
        <v>63111.300271559769</v>
      </c>
      <c r="AF30" s="13">
        <v>63111.300271559769</v>
      </c>
      <c r="AG30" s="13">
        <v>63111.300271559769</v>
      </c>
      <c r="AH30" s="13">
        <v>63111.300271559769</v>
      </c>
      <c r="AI30" s="13">
        <v>63111.300271559769</v>
      </c>
      <c r="AJ30" s="13">
        <v>63111.300271559769</v>
      </c>
      <c r="AK30" s="13">
        <v>63111.300271559769</v>
      </c>
      <c r="AL30" s="13">
        <v>63111.300271559769</v>
      </c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>
      <c r="B31" s="29" t="s">
        <v>440</v>
      </c>
      <c r="C31" s="5"/>
      <c r="D31" s="13">
        <v>265027.83326664905</v>
      </c>
      <c r="E31" s="13">
        <v>359469.78925448813</v>
      </c>
      <c r="F31" s="13">
        <v>462083.60764453886</v>
      </c>
      <c r="G31" s="13">
        <v>485471.54055045976</v>
      </c>
      <c r="H31" s="13">
        <v>485471.54055045976</v>
      </c>
      <c r="I31" s="13">
        <v>485471.54055045976</v>
      </c>
      <c r="J31" s="13">
        <v>485471.54055045976</v>
      </c>
      <c r="K31" s="13">
        <v>485471.54055045976</v>
      </c>
      <c r="L31" s="13">
        <v>485471.54055045976</v>
      </c>
      <c r="M31" s="13">
        <v>485471.54055045976</v>
      </c>
      <c r="N31" s="13">
        <v>485471.54055045976</v>
      </c>
      <c r="O31" s="13">
        <v>485471.54055045976</v>
      </c>
      <c r="P31" s="13">
        <v>485471.54055045976</v>
      </c>
      <c r="Q31" s="13">
        <v>485471.54055045976</v>
      </c>
      <c r="R31" s="13">
        <v>485471.54055045976</v>
      </c>
      <c r="S31" s="13">
        <v>485471.54055045976</v>
      </c>
      <c r="T31" s="13">
        <v>485471.54055045976</v>
      </c>
      <c r="U31" s="13">
        <v>485471.54055045976</v>
      </c>
      <c r="V31" s="13">
        <v>485471.54055045976</v>
      </c>
      <c r="W31" s="13">
        <v>485471.54055045976</v>
      </c>
      <c r="X31" s="13">
        <v>485471.54055045976</v>
      </c>
      <c r="Y31" s="13">
        <v>485471.54055045976</v>
      </c>
      <c r="Z31" s="13">
        <v>485471.54055045976</v>
      </c>
      <c r="AA31" s="13">
        <v>485471.54055045976</v>
      </c>
      <c r="AB31" s="13">
        <v>485471.54055045976</v>
      </c>
      <c r="AC31" s="13">
        <v>485471.54055045976</v>
      </c>
      <c r="AD31" s="13">
        <v>485471.54055045976</v>
      </c>
      <c r="AE31" s="13">
        <v>485471.54055045976</v>
      </c>
      <c r="AF31" s="13">
        <v>485471.54055045976</v>
      </c>
      <c r="AG31" s="13">
        <v>485471.54055045976</v>
      </c>
      <c r="AH31" s="13">
        <v>485471.54055045976</v>
      </c>
      <c r="AI31" s="13">
        <v>485471.54055045976</v>
      </c>
      <c r="AJ31" s="13">
        <v>485471.54055045976</v>
      </c>
      <c r="AK31" s="13">
        <v>485471.54055045976</v>
      </c>
      <c r="AL31" s="13">
        <v>485471.54055045976</v>
      </c>
      <c r="AM31" s="13"/>
      <c r="AN31" s="13"/>
      <c r="AO31" s="13"/>
      <c r="AP31" s="13"/>
      <c r="AQ31" s="13"/>
      <c r="AR31" s="13"/>
      <c r="AS31" s="13"/>
      <c r="AT31" s="13"/>
      <c r="AU31" s="13"/>
    </row>
    <row r="32" spans="1:47">
      <c r="B32" s="76" t="s">
        <v>572</v>
      </c>
      <c r="C32" s="5"/>
      <c r="D32" s="13">
        <v>106011.13330665963</v>
      </c>
      <c r="E32" s="13">
        <v>143787.91570179525</v>
      </c>
      <c r="F32" s="13">
        <v>184833.44305781554</v>
      </c>
      <c r="G32" s="13">
        <v>194188.6162201839</v>
      </c>
      <c r="H32" s="13">
        <v>194188.6162201839</v>
      </c>
      <c r="I32" s="13">
        <v>194188.6162201839</v>
      </c>
      <c r="J32" s="13">
        <v>194188.6162201839</v>
      </c>
      <c r="K32" s="13">
        <v>194188.6162201839</v>
      </c>
      <c r="L32" s="13">
        <v>194188.6162201839</v>
      </c>
      <c r="M32" s="13">
        <v>194188.6162201839</v>
      </c>
      <c r="N32" s="13">
        <v>194188.6162201839</v>
      </c>
      <c r="O32" s="13">
        <v>194188.6162201839</v>
      </c>
      <c r="P32" s="13">
        <v>194188.6162201839</v>
      </c>
      <c r="Q32" s="13">
        <v>194188.6162201839</v>
      </c>
      <c r="R32" s="13">
        <v>194188.6162201839</v>
      </c>
      <c r="S32" s="13">
        <v>194188.6162201839</v>
      </c>
      <c r="T32" s="13">
        <v>194188.6162201839</v>
      </c>
      <c r="U32" s="13">
        <v>194188.6162201839</v>
      </c>
      <c r="V32" s="13">
        <v>194188.6162201839</v>
      </c>
      <c r="W32" s="13">
        <v>194188.6162201839</v>
      </c>
      <c r="X32" s="13">
        <v>194188.6162201839</v>
      </c>
      <c r="Y32" s="13">
        <v>194188.6162201839</v>
      </c>
      <c r="Z32" s="13">
        <v>194188.6162201839</v>
      </c>
      <c r="AA32" s="13">
        <v>194188.6162201839</v>
      </c>
      <c r="AB32" s="13">
        <v>194188.6162201839</v>
      </c>
      <c r="AC32" s="13">
        <v>194188.6162201839</v>
      </c>
      <c r="AD32" s="13">
        <v>194188.6162201839</v>
      </c>
      <c r="AE32" s="13">
        <v>194188.6162201839</v>
      </c>
      <c r="AF32" s="13">
        <v>194188.6162201839</v>
      </c>
      <c r="AG32" s="13">
        <v>194188.6162201839</v>
      </c>
      <c r="AH32" s="13">
        <v>194188.6162201839</v>
      </c>
      <c r="AI32" s="13">
        <v>194188.6162201839</v>
      </c>
      <c r="AJ32" s="13">
        <v>194188.6162201839</v>
      </c>
      <c r="AK32" s="13">
        <v>194188.6162201839</v>
      </c>
      <c r="AL32" s="13">
        <v>194188.6162201839</v>
      </c>
      <c r="AM32" s="13"/>
      <c r="AN32" s="13"/>
      <c r="AO32" s="13"/>
      <c r="AP32" s="13"/>
      <c r="AQ32" s="13"/>
      <c r="AR32" s="13"/>
      <c r="AS32" s="13"/>
      <c r="AT32" s="13"/>
      <c r="AU32" s="13"/>
    </row>
    <row r="33" spans="2:47" s="16" customFormat="1">
      <c r="B33" s="28" t="s">
        <v>490</v>
      </c>
      <c r="C33" s="2"/>
      <c r="D33" s="30">
        <f>SUM(D29:D32)</f>
        <v>564509.28485796251</v>
      </c>
      <c r="E33" s="30">
        <f t="shared" ref="E33:G33" si="5">SUM(E29:E32)</f>
        <v>765670.65111205971</v>
      </c>
      <c r="F33" s="30">
        <f t="shared" si="5"/>
        <v>984238.08428286784</v>
      </c>
      <c r="G33" s="30">
        <f t="shared" si="5"/>
        <v>1034054.3813724793</v>
      </c>
      <c r="H33" s="30">
        <f>SUM(H29:H32)</f>
        <v>1034054.3813724793</v>
      </c>
      <c r="I33" s="30">
        <f t="shared" ref="I33:J33" si="6">SUM(I29:I32)</f>
        <v>1034054.3813724793</v>
      </c>
      <c r="J33" s="30">
        <f t="shared" si="6"/>
        <v>1034054.3813724793</v>
      </c>
      <c r="K33" s="30">
        <f t="shared" ref="K33" si="7">SUM(K29:K32)</f>
        <v>1034054.3813724793</v>
      </c>
      <c r="L33" s="30">
        <f t="shared" ref="L33" si="8">SUM(L29:L32)</f>
        <v>1034054.3813724793</v>
      </c>
      <c r="M33" s="30">
        <f t="shared" ref="M33:N33" si="9">SUM(M29:M32)</f>
        <v>1034054.3813724793</v>
      </c>
      <c r="N33" s="30">
        <f t="shared" si="9"/>
        <v>1034054.3813724793</v>
      </c>
      <c r="O33" s="30">
        <f t="shared" ref="O33:P33" si="10">SUM(O29:O32)</f>
        <v>1034054.3813724793</v>
      </c>
      <c r="P33" s="30">
        <f t="shared" si="10"/>
        <v>1034054.3813724793</v>
      </c>
      <c r="Q33" s="30">
        <f t="shared" ref="Q33" si="11">SUM(Q29:Q32)</f>
        <v>1034054.3813724793</v>
      </c>
      <c r="R33" s="30">
        <f t="shared" ref="R33" si="12">SUM(R29:R32)</f>
        <v>1034054.3813724793</v>
      </c>
      <c r="S33" s="30">
        <f t="shared" ref="S33:T33" si="13">SUM(S29:S32)</f>
        <v>1034054.3813724793</v>
      </c>
      <c r="T33" s="30">
        <f t="shared" si="13"/>
        <v>1034054.3813724793</v>
      </c>
      <c r="U33" s="30">
        <f t="shared" ref="U33:V33" si="14">SUM(U29:U32)</f>
        <v>1034054.3813724793</v>
      </c>
      <c r="V33" s="30">
        <f t="shared" si="14"/>
        <v>1034054.3813724793</v>
      </c>
      <c r="W33" s="30">
        <f t="shared" ref="W33" si="15">SUM(W29:W32)</f>
        <v>1034054.3813724793</v>
      </c>
      <c r="X33" s="30">
        <f t="shared" ref="X33" si="16">SUM(X29:X32)</f>
        <v>1034054.3813724793</v>
      </c>
      <c r="Y33" s="30">
        <f t="shared" ref="Y33:Z33" si="17">SUM(Y29:Y32)</f>
        <v>1034054.3813724793</v>
      </c>
      <c r="Z33" s="30">
        <f t="shared" si="17"/>
        <v>1034054.3813724793</v>
      </c>
      <c r="AA33" s="30">
        <f t="shared" ref="AA33:AB33" si="18">SUM(AA29:AA32)</f>
        <v>1034054.3813724793</v>
      </c>
      <c r="AB33" s="30">
        <f t="shared" si="18"/>
        <v>1034054.3813724793</v>
      </c>
      <c r="AC33" s="30">
        <f t="shared" ref="AC33" si="19">SUM(AC29:AC32)</f>
        <v>1034054.3813724793</v>
      </c>
      <c r="AD33" s="30">
        <f t="shared" ref="AD33" si="20">SUM(AD29:AD32)</f>
        <v>1034054.3813724793</v>
      </c>
      <c r="AE33" s="30">
        <f t="shared" ref="AE33:AF33" si="21">SUM(AE29:AE32)</f>
        <v>1034054.3813724793</v>
      </c>
      <c r="AF33" s="30">
        <f t="shared" si="21"/>
        <v>1034054.3813724793</v>
      </c>
      <c r="AG33" s="30">
        <f t="shared" ref="AG33:AH33" si="22">SUM(AG29:AG32)</f>
        <v>1034054.3813724793</v>
      </c>
      <c r="AH33" s="30">
        <f t="shared" si="22"/>
        <v>1034054.3813724793</v>
      </c>
      <c r="AI33" s="30">
        <f t="shared" ref="AI33" si="23">SUM(AI29:AI32)</f>
        <v>1034054.3813724793</v>
      </c>
      <c r="AJ33" s="30">
        <f t="shared" ref="AJ33" si="24">SUM(AJ29:AJ32)</f>
        <v>1034054.3813724793</v>
      </c>
      <c r="AK33" s="30">
        <f t="shared" ref="AK33:AL33" si="25">SUM(AK29:AK32)</f>
        <v>1034054.3813724793</v>
      </c>
      <c r="AL33" s="30">
        <f t="shared" si="25"/>
        <v>1034054.3813724793</v>
      </c>
      <c r="AM33" s="30"/>
      <c r="AN33" s="30"/>
      <c r="AO33" s="30"/>
      <c r="AP33" s="30"/>
      <c r="AQ33" s="30"/>
      <c r="AR33" s="30"/>
      <c r="AS33" s="30"/>
      <c r="AT33" s="30"/>
      <c r="AU33" s="30"/>
    </row>
    <row r="34" spans="2:47">
      <c r="C34" s="2"/>
    </row>
    <row r="35" spans="2:47" s="16" customFormat="1">
      <c r="B35" s="28" t="s">
        <v>489</v>
      </c>
      <c r="C35" s="2"/>
      <c r="D35" s="30">
        <f>D27-D33</f>
        <v>4736047.3804750191</v>
      </c>
      <c r="E35" s="30">
        <f t="shared" ref="E35:I35" si="26">E27-E33</f>
        <v>6423725.1339777028</v>
      </c>
      <c r="F35" s="30">
        <f t="shared" si="26"/>
        <v>8257434.0686079096</v>
      </c>
      <c r="G35" s="30">
        <f t="shared" si="26"/>
        <v>8675376.429636715</v>
      </c>
      <c r="H35" s="30">
        <f t="shared" si="26"/>
        <v>8675376.429636715</v>
      </c>
      <c r="I35" s="30">
        <f t="shared" si="26"/>
        <v>8675376.429636715</v>
      </c>
      <c r="J35" s="30">
        <f t="shared" ref="J35:AL35" si="27">J27-J33</f>
        <v>8675376.429636715</v>
      </c>
      <c r="K35" s="30">
        <f t="shared" si="27"/>
        <v>8675376.429636715</v>
      </c>
      <c r="L35" s="30">
        <f t="shared" si="27"/>
        <v>8675376.429636715</v>
      </c>
      <c r="M35" s="30">
        <f t="shared" si="27"/>
        <v>8675376.429636715</v>
      </c>
      <c r="N35" s="30">
        <f t="shared" si="27"/>
        <v>8675376.429636715</v>
      </c>
      <c r="O35" s="30">
        <f t="shared" si="27"/>
        <v>8675376.429636715</v>
      </c>
      <c r="P35" s="30">
        <f t="shared" si="27"/>
        <v>8675376.429636715</v>
      </c>
      <c r="Q35" s="30">
        <f t="shared" si="27"/>
        <v>8675376.429636715</v>
      </c>
      <c r="R35" s="30">
        <f t="shared" si="27"/>
        <v>8675376.429636715</v>
      </c>
      <c r="S35" s="30">
        <f t="shared" si="27"/>
        <v>8675376.429636715</v>
      </c>
      <c r="T35" s="30">
        <f t="shared" si="27"/>
        <v>8675376.429636715</v>
      </c>
      <c r="U35" s="30">
        <f t="shared" si="27"/>
        <v>8675376.429636715</v>
      </c>
      <c r="V35" s="30">
        <f t="shared" si="27"/>
        <v>8675376.429636715</v>
      </c>
      <c r="W35" s="30">
        <f t="shared" si="27"/>
        <v>8675376.429636715</v>
      </c>
      <c r="X35" s="30">
        <f t="shared" si="27"/>
        <v>8675376.429636715</v>
      </c>
      <c r="Y35" s="30">
        <f t="shared" si="27"/>
        <v>8675376.429636715</v>
      </c>
      <c r="Z35" s="30">
        <f t="shared" si="27"/>
        <v>8675376.429636715</v>
      </c>
      <c r="AA35" s="30">
        <f t="shared" si="27"/>
        <v>8675376.429636715</v>
      </c>
      <c r="AB35" s="30">
        <f t="shared" si="27"/>
        <v>8675376.429636715</v>
      </c>
      <c r="AC35" s="30">
        <f t="shared" si="27"/>
        <v>8675376.429636715</v>
      </c>
      <c r="AD35" s="30">
        <f t="shared" si="27"/>
        <v>8675376.429636715</v>
      </c>
      <c r="AE35" s="30">
        <f t="shared" si="27"/>
        <v>8675376.429636715</v>
      </c>
      <c r="AF35" s="30">
        <f t="shared" si="27"/>
        <v>8675376.429636715</v>
      </c>
      <c r="AG35" s="30">
        <f t="shared" si="27"/>
        <v>8675376.429636715</v>
      </c>
      <c r="AH35" s="30">
        <f t="shared" si="27"/>
        <v>8675376.429636715</v>
      </c>
      <c r="AI35" s="30">
        <f t="shared" si="27"/>
        <v>8675376.429636715</v>
      </c>
      <c r="AJ35" s="30">
        <f t="shared" si="27"/>
        <v>8675376.429636715</v>
      </c>
      <c r="AK35" s="30">
        <f t="shared" si="27"/>
        <v>8675376.429636715</v>
      </c>
      <c r="AL35" s="30">
        <f t="shared" si="27"/>
        <v>8675376.429636715</v>
      </c>
      <c r="AM35" s="30"/>
      <c r="AN35" s="30"/>
      <c r="AO35" s="30"/>
      <c r="AP35" s="30"/>
      <c r="AQ35" s="30"/>
      <c r="AR35" s="30"/>
      <c r="AS35" s="30"/>
      <c r="AT35" s="30"/>
      <c r="AU35" s="30"/>
    </row>
    <row r="37" spans="2:47">
      <c r="B37" s="76" t="s">
        <v>578</v>
      </c>
      <c r="D37" s="13">
        <v>2959692.6912799994</v>
      </c>
      <c r="E37" s="13">
        <v>2283192.3571200008</v>
      </c>
      <c r="F37" s="13">
        <v>2030627.2531199995</v>
      </c>
      <c r="G37" s="13">
        <v>1432563.5807999996</v>
      </c>
      <c r="H37" s="13">
        <v>1432563.5807999996</v>
      </c>
      <c r="I37" s="13">
        <v>1432563.5807999996</v>
      </c>
      <c r="J37" s="13">
        <v>1432563.5807999996</v>
      </c>
      <c r="K37" s="13">
        <v>1432563.5807999996</v>
      </c>
      <c r="L37" s="13">
        <v>1432563.5807999996</v>
      </c>
      <c r="M37" s="13">
        <v>1432563.5807999996</v>
      </c>
      <c r="N37" s="13">
        <v>1432563.5807999996</v>
      </c>
      <c r="O37" s="13">
        <v>1432563.5807999996</v>
      </c>
      <c r="P37" s="13">
        <v>1432563.5807999996</v>
      </c>
      <c r="Q37" s="13">
        <v>1432563.5807999996</v>
      </c>
      <c r="R37" s="13">
        <v>1432563.5807999996</v>
      </c>
      <c r="S37" s="13">
        <v>1432563.5807999996</v>
      </c>
      <c r="T37" s="13">
        <v>1432563.5807999996</v>
      </c>
      <c r="U37" s="13">
        <v>1432563.5807999996</v>
      </c>
      <c r="V37" s="13">
        <v>1432563.5807999996</v>
      </c>
      <c r="W37" s="13">
        <v>1432563.5807999996</v>
      </c>
      <c r="X37" s="13">
        <v>1432563.5807999996</v>
      </c>
      <c r="Y37" s="13">
        <v>1432563.5807999996</v>
      </c>
      <c r="Z37" s="13">
        <v>1432563.5807999996</v>
      </c>
      <c r="AA37" s="13">
        <v>1432563.5807999996</v>
      </c>
      <c r="AB37" s="13">
        <v>1432563.5807999996</v>
      </c>
      <c r="AC37" s="13">
        <v>1432563.5807999996</v>
      </c>
      <c r="AD37" s="13">
        <v>1432563.5807999996</v>
      </c>
      <c r="AE37" s="13">
        <v>1432563.5807999996</v>
      </c>
      <c r="AF37" s="13">
        <v>1432563.5807999996</v>
      </c>
      <c r="AG37" s="13">
        <v>1432563.5807999996</v>
      </c>
      <c r="AH37" s="13">
        <v>1432563.5807999996</v>
      </c>
      <c r="AI37" s="13">
        <v>1432563.5807999996</v>
      </c>
      <c r="AJ37" s="13">
        <v>1432563.5807999996</v>
      </c>
      <c r="AK37" s="13">
        <v>1432563.5807999996</v>
      </c>
      <c r="AL37" s="13">
        <v>1432563.5807999996</v>
      </c>
      <c r="AM37" s="13"/>
      <c r="AN37" s="13"/>
      <c r="AO37" s="13"/>
      <c r="AP37" s="13"/>
      <c r="AQ37" s="13"/>
      <c r="AR37" s="13"/>
      <c r="AS37" s="13"/>
      <c r="AT37" s="13"/>
      <c r="AU37" s="13"/>
    </row>
    <row r="38" spans="2:47">
      <c r="B38" s="29" t="s">
        <v>491</v>
      </c>
      <c r="D38" s="13">
        <v>0</v>
      </c>
      <c r="E38" s="13">
        <v>307461.3532800001</v>
      </c>
      <c r="F38" s="13">
        <v>307461.3532800001</v>
      </c>
      <c r="G38" s="13">
        <v>307461.3532800001</v>
      </c>
      <c r="H38" s="13">
        <v>307461.3532800001</v>
      </c>
      <c r="I38" s="13">
        <v>307461.3532800001</v>
      </c>
      <c r="J38" s="13">
        <v>307461.3532800001</v>
      </c>
      <c r="K38" s="13">
        <v>307461.3532800001</v>
      </c>
      <c r="L38" s="13">
        <v>307461.3532800001</v>
      </c>
      <c r="M38" s="13">
        <v>307461.3532800001</v>
      </c>
      <c r="N38" s="13">
        <v>307461.3532800001</v>
      </c>
      <c r="O38" s="13">
        <v>307461.3532800001</v>
      </c>
      <c r="P38" s="13">
        <v>307461.3532800001</v>
      </c>
      <c r="Q38" s="13">
        <v>307461.3532800001</v>
      </c>
      <c r="R38" s="13">
        <v>307461.3532800001</v>
      </c>
      <c r="S38" s="13">
        <v>307461.3532800001</v>
      </c>
      <c r="T38" s="13">
        <v>307461.3532800001</v>
      </c>
      <c r="U38" s="13">
        <v>307461.3532800001</v>
      </c>
      <c r="V38" s="13">
        <v>307461.3532800001</v>
      </c>
      <c r="W38" s="13">
        <v>307461.3532800001</v>
      </c>
      <c r="X38" s="13">
        <v>307461.3532800001</v>
      </c>
      <c r="Y38" s="13">
        <v>307461.3532800001</v>
      </c>
      <c r="Z38" s="13">
        <v>307461.3532800001</v>
      </c>
      <c r="AA38" s="13">
        <v>307461.3532800001</v>
      </c>
      <c r="AB38" s="13">
        <v>307461.3532800001</v>
      </c>
      <c r="AC38" s="13">
        <v>307461.3532800001</v>
      </c>
      <c r="AD38" s="13">
        <v>307461.3532800001</v>
      </c>
      <c r="AE38" s="13">
        <v>307461.3532800001</v>
      </c>
      <c r="AF38" s="13">
        <v>307461.3532800001</v>
      </c>
      <c r="AG38" s="13">
        <v>307461.3532800001</v>
      </c>
      <c r="AH38" s="13">
        <v>307461.3532800001</v>
      </c>
      <c r="AI38" s="13">
        <v>307461.3532800001</v>
      </c>
      <c r="AJ38" s="13">
        <v>307461.3532800001</v>
      </c>
      <c r="AK38" s="13">
        <v>307461.3532800001</v>
      </c>
      <c r="AL38" s="13">
        <v>307461.3532800001</v>
      </c>
      <c r="AM38" s="13"/>
      <c r="AN38" s="13"/>
      <c r="AO38" s="13"/>
      <c r="AP38" s="13"/>
      <c r="AQ38" s="13"/>
      <c r="AR38" s="13"/>
      <c r="AS38" s="13"/>
      <c r="AT38" s="13"/>
      <c r="AU38" s="13"/>
    </row>
    <row r="39" spans="2:47" s="16" customFormat="1">
      <c r="B39" s="16" t="s">
        <v>492</v>
      </c>
      <c r="D39" s="30">
        <f t="shared" ref="D39:AL39" si="28">SUM(D37:D38)</f>
        <v>2959692.6912799994</v>
      </c>
      <c r="E39" s="30">
        <f t="shared" si="28"/>
        <v>2590653.7104000007</v>
      </c>
      <c r="F39" s="30">
        <f t="shared" si="28"/>
        <v>2338088.6063999995</v>
      </c>
      <c r="G39" s="30">
        <f t="shared" si="28"/>
        <v>1740024.9340799998</v>
      </c>
      <c r="H39" s="30">
        <f t="shared" si="28"/>
        <v>1740024.9340799998</v>
      </c>
      <c r="I39" s="30">
        <f t="shared" si="28"/>
        <v>1740024.9340799998</v>
      </c>
      <c r="J39" s="30">
        <f t="shared" si="28"/>
        <v>1740024.9340799998</v>
      </c>
      <c r="K39" s="30">
        <f t="shared" si="28"/>
        <v>1740024.9340799998</v>
      </c>
      <c r="L39" s="30">
        <f t="shared" si="28"/>
        <v>1740024.9340799998</v>
      </c>
      <c r="M39" s="30">
        <f t="shared" si="28"/>
        <v>1740024.9340799998</v>
      </c>
      <c r="N39" s="30">
        <f t="shared" si="28"/>
        <v>1740024.9340799998</v>
      </c>
      <c r="O39" s="30">
        <f t="shared" si="28"/>
        <v>1740024.9340799998</v>
      </c>
      <c r="P39" s="30">
        <f t="shared" si="28"/>
        <v>1740024.9340799998</v>
      </c>
      <c r="Q39" s="30">
        <f t="shared" si="28"/>
        <v>1740024.9340799998</v>
      </c>
      <c r="R39" s="30">
        <f t="shared" si="28"/>
        <v>1740024.9340799998</v>
      </c>
      <c r="S39" s="30">
        <f t="shared" si="28"/>
        <v>1740024.9340799998</v>
      </c>
      <c r="T39" s="30">
        <f t="shared" si="28"/>
        <v>1740024.9340799998</v>
      </c>
      <c r="U39" s="30">
        <f t="shared" si="28"/>
        <v>1740024.9340799998</v>
      </c>
      <c r="V39" s="30">
        <f t="shared" si="28"/>
        <v>1740024.9340799998</v>
      </c>
      <c r="W39" s="30">
        <f t="shared" si="28"/>
        <v>1740024.9340799998</v>
      </c>
      <c r="X39" s="30">
        <f t="shared" si="28"/>
        <v>1740024.9340799998</v>
      </c>
      <c r="Y39" s="30">
        <f t="shared" si="28"/>
        <v>1740024.9340799998</v>
      </c>
      <c r="Z39" s="30">
        <f t="shared" si="28"/>
        <v>1740024.9340799998</v>
      </c>
      <c r="AA39" s="30">
        <f t="shared" si="28"/>
        <v>1740024.9340799998</v>
      </c>
      <c r="AB39" s="30">
        <f t="shared" si="28"/>
        <v>1740024.9340799998</v>
      </c>
      <c r="AC39" s="30">
        <f t="shared" si="28"/>
        <v>1740024.9340799998</v>
      </c>
      <c r="AD39" s="30">
        <f t="shared" si="28"/>
        <v>1740024.9340799998</v>
      </c>
      <c r="AE39" s="30">
        <f t="shared" si="28"/>
        <v>1740024.9340799998</v>
      </c>
      <c r="AF39" s="30">
        <f t="shared" si="28"/>
        <v>1740024.9340799998</v>
      </c>
      <c r="AG39" s="30">
        <f t="shared" si="28"/>
        <v>1740024.9340799998</v>
      </c>
      <c r="AH39" s="30">
        <f t="shared" si="28"/>
        <v>1740024.9340799998</v>
      </c>
      <c r="AI39" s="30">
        <f t="shared" si="28"/>
        <v>1740024.9340799998</v>
      </c>
      <c r="AJ39" s="30">
        <f t="shared" si="28"/>
        <v>1740024.9340799998</v>
      </c>
      <c r="AK39" s="30">
        <f t="shared" si="28"/>
        <v>1740024.9340799998</v>
      </c>
      <c r="AL39" s="30">
        <f t="shared" si="28"/>
        <v>1740024.9340799998</v>
      </c>
      <c r="AM39" s="30"/>
      <c r="AN39" s="30"/>
      <c r="AO39" s="30"/>
      <c r="AP39" s="30"/>
      <c r="AQ39" s="30"/>
      <c r="AR39" s="30"/>
      <c r="AS39" s="30"/>
      <c r="AT39" s="30"/>
      <c r="AU39" s="30"/>
    </row>
    <row r="41" spans="2:47" s="16" customFormat="1">
      <c r="B41" s="16" t="s">
        <v>493</v>
      </c>
      <c r="D41" s="30">
        <f t="shared" ref="D41:AL41" si="29">D35-D39</f>
        <v>1776354.6891950197</v>
      </c>
      <c r="E41" s="30">
        <f t="shared" si="29"/>
        <v>3833071.4235777021</v>
      </c>
      <c r="F41" s="30">
        <f t="shared" si="29"/>
        <v>5919345.4622079097</v>
      </c>
      <c r="G41" s="30">
        <f t="shared" si="29"/>
        <v>6935351.4955567149</v>
      </c>
      <c r="H41" s="30">
        <f t="shared" si="29"/>
        <v>6935351.4955567149</v>
      </c>
      <c r="I41" s="30">
        <f t="shared" si="29"/>
        <v>6935351.4955567149</v>
      </c>
      <c r="J41" s="30">
        <f t="shared" si="29"/>
        <v>6935351.4955567149</v>
      </c>
      <c r="K41" s="30">
        <f t="shared" si="29"/>
        <v>6935351.4955567149</v>
      </c>
      <c r="L41" s="30">
        <f t="shared" si="29"/>
        <v>6935351.4955567149</v>
      </c>
      <c r="M41" s="30">
        <f t="shared" si="29"/>
        <v>6935351.4955567149</v>
      </c>
      <c r="N41" s="30">
        <f t="shared" si="29"/>
        <v>6935351.4955567149</v>
      </c>
      <c r="O41" s="30">
        <f t="shared" si="29"/>
        <v>6935351.4955567149</v>
      </c>
      <c r="P41" s="30">
        <f t="shared" si="29"/>
        <v>6935351.4955567149</v>
      </c>
      <c r="Q41" s="30">
        <f t="shared" si="29"/>
        <v>6935351.4955567149</v>
      </c>
      <c r="R41" s="30">
        <f t="shared" si="29"/>
        <v>6935351.4955567149</v>
      </c>
      <c r="S41" s="30">
        <f t="shared" si="29"/>
        <v>6935351.4955567149</v>
      </c>
      <c r="T41" s="30">
        <f t="shared" si="29"/>
        <v>6935351.4955567149</v>
      </c>
      <c r="U41" s="30">
        <f t="shared" si="29"/>
        <v>6935351.4955567149</v>
      </c>
      <c r="V41" s="30">
        <f t="shared" si="29"/>
        <v>6935351.4955567149</v>
      </c>
      <c r="W41" s="30">
        <f t="shared" si="29"/>
        <v>6935351.4955567149</v>
      </c>
      <c r="X41" s="30">
        <f t="shared" si="29"/>
        <v>6935351.4955567149</v>
      </c>
      <c r="Y41" s="30">
        <f t="shared" si="29"/>
        <v>6935351.4955567149</v>
      </c>
      <c r="Z41" s="30">
        <f t="shared" si="29"/>
        <v>6935351.4955567149</v>
      </c>
      <c r="AA41" s="30">
        <f t="shared" si="29"/>
        <v>6935351.4955567149</v>
      </c>
      <c r="AB41" s="30">
        <f t="shared" si="29"/>
        <v>6935351.4955567149</v>
      </c>
      <c r="AC41" s="30">
        <f t="shared" si="29"/>
        <v>6935351.4955567149</v>
      </c>
      <c r="AD41" s="30">
        <f t="shared" si="29"/>
        <v>6935351.4955567149</v>
      </c>
      <c r="AE41" s="30">
        <f t="shared" si="29"/>
        <v>6935351.4955567149</v>
      </c>
      <c r="AF41" s="30">
        <f t="shared" si="29"/>
        <v>6935351.4955567149</v>
      </c>
      <c r="AG41" s="30">
        <f t="shared" si="29"/>
        <v>6935351.4955567149</v>
      </c>
      <c r="AH41" s="30">
        <f t="shared" si="29"/>
        <v>6935351.4955567149</v>
      </c>
      <c r="AI41" s="30">
        <f t="shared" si="29"/>
        <v>6935351.4955567149</v>
      </c>
      <c r="AJ41" s="30">
        <f t="shared" si="29"/>
        <v>6935351.4955567149</v>
      </c>
      <c r="AK41" s="30">
        <f t="shared" si="29"/>
        <v>6935351.4955567149</v>
      </c>
      <c r="AL41" s="30">
        <f t="shared" si="29"/>
        <v>6935351.4955567149</v>
      </c>
      <c r="AM41" s="30"/>
      <c r="AN41" s="30"/>
      <c r="AO41" s="30"/>
      <c r="AP41" s="30"/>
      <c r="AQ41" s="30"/>
      <c r="AR41" s="30"/>
      <c r="AS41" s="30"/>
      <c r="AT41" s="30"/>
      <c r="AU41" s="30"/>
    </row>
    <row r="43" spans="2:47">
      <c r="B43" t="s">
        <v>576</v>
      </c>
      <c r="D43" s="7">
        <v>858599.80267441378</v>
      </c>
      <c r="E43" s="7">
        <v>2422090.281236772</v>
      </c>
      <c r="F43" s="7">
        <v>3935580.7597991284</v>
      </c>
      <c r="G43" s="7">
        <v>4782471.4356870707</v>
      </c>
      <c r="H43" s="7">
        <v>4782471.4356870707</v>
      </c>
      <c r="I43" s="7">
        <v>4782471.4356870707</v>
      </c>
      <c r="J43" s="7">
        <v>4782471.4356870707</v>
      </c>
      <c r="K43" s="7">
        <v>4782471.4356870707</v>
      </c>
      <c r="L43" s="7">
        <v>4782471.4356870707</v>
      </c>
      <c r="M43" s="7">
        <v>4782471.4356870707</v>
      </c>
      <c r="N43" s="7">
        <v>4782471.4356870707</v>
      </c>
      <c r="O43" s="7">
        <v>4782471.4356870707</v>
      </c>
      <c r="P43" s="7">
        <v>4065871.633012658</v>
      </c>
      <c r="Q43" s="7">
        <v>2502381.1544503015</v>
      </c>
      <c r="R43" s="7">
        <v>938890.67588794371</v>
      </c>
      <c r="S43" s="7">
        <v>92000.000000000015</v>
      </c>
      <c r="T43" s="7">
        <v>92000.000000000015</v>
      </c>
      <c r="U43" s="7">
        <v>92000.000000000015</v>
      </c>
      <c r="V43" s="7">
        <v>92000.000000000015</v>
      </c>
      <c r="W43" s="7">
        <v>92000.000000000015</v>
      </c>
      <c r="X43" s="7">
        <v>92000.000000000015</v>
      </c>
      <c r="Y43" s="7">
        <v>92000.000000000015</v>
      </c>
      <c r="Z43" s="7">
        <v>92000.000000000015</v>
      </c>
      <c r="AA43" s="7">
        <v>92000.000000000015</v>
      </c>
      <c r="AB43" s="7">
        <v>92000.000000000015</v>
      </c>
      <c r="AC43" s="7">
        <v>92000.000000000015</v>
      </c>
      <c r="AD43" s="7">
        <v>92000.000000000015</v>
      </c>
      <c r="AE43" s="7">
        <v>92000.000000000015</v>
      </c>
      <c r="AF43" s="7">
        <v>92000.000000000015</v>
      </c>
      <c r="AG43" s="7">
        <v>92000.000000000015</v>
      </c>
      <c r="AH43" s="7">
        <v>92000.000000000015</v>
      </c>
      <c r="AI43" s="7">
        <v>92000.000000000015</v>
      </c>
      <c r="AJ43" s="7">
        <v>92000.000000000015</v>
      </c>
      <c r="AK43" s="7">
        <v>92000.000000000015</v>
      </c>
      <c r="AL43" s="7">
        <v>92000.000000000015</v>
      </c>
    </row>
    <row r="44" spans="2:47">
      <c r="B44" t="s">
        <v>577</v>
      </c>
      <c r="D44" s="18">
        <v>411496.52408819098</v>
      </c>
      <c r="E44" s="13">
        <v>411496.52408819098</v>
      </c>
      <c r="F44" s="13">
        <v>411496.52408819098</v>
      </c>
      <c r="G44" s="13">
        <v>411496.52408819098</v>
      </c>
      <c r="H44" s="13">
        <v>411496.52408819098</v>
      </c>
      <c r="I44" s="13">
        <v>411496.52408819098</v>
      </c>
      <c r="J44" s="13">
        <v>411496.52408819098</v>
      </c>
      <c r="K44" s="13">
        <v>411496.52408819098</v>
      </c>
      <c r="L44" s="13">
        <v>411496.52408819098</v>
      </c>
      <c r="M44" s="13">
        <v>411496.52408819098</v>
      </c>
      <c r="N44" s="13">
        <v>411496.52408819098</v>
      </c>
      <c r="O44" s="13">
        <v>411496.52408819098</v>
      </c>
      <c r="P44" s="13">
        <v>411496.52408819098</v>
      </c>
      <c r="Q44" s="13">
        <v>411496.52408819098</v>
      </c>
      <c r="R44" s="13">
        <v>411496.52408819098</v>
      </c>
      <c r="S44" s="13">
        <v>411496.52408819098</v>
      </c>
      <c r="T44" s="13">
        <v>411496.52408819098</v>
      </c>
      <c r="U44" s="13">
        <v>411496.52408819098</v>
      </c>
      <c r="V44" s="13">
        <v>411496.52408819098</v>
      </c>
      <c r="W44" s="13">
        <v>411496.52408819098</v>
      </c>
      <c r="X44" s="13">
        <v>411496.52408819098</v>
      </c>
      <c r="Y44" s="13">
        <v>411496.52408819098</v>
      </c>
      <c r="Z44" s="13">
        <v>411496.52408819098</v>
      </c>
      <c r="AA44" s="13">
        <v>411496.52408819098</v>
      </c>
      <c r="AB44" s="13">
        <v>411496.52408819098</v>
      </c>
      <c r="AC44" s="13">
        <v>411496.52408819098</v>
      </c>
      <c r="AD44" s="13">
        <v>411496.52408819098</v>
      </c>
      <c r="AE44" s="13">
        <v>411496.52408819098</v>
      </c>
      <c r="AF44" s="13">
        <v>411496.52408819098</v>
      </c>
      <c r="AG44" s="13">
        <v>411496.52408819098</v>
      </c>
      <c r="AH44" s="13">
        <v>411496.52408819098</v>
      </c>
      <c r="AI44" s="13">
        <v>411496.52408819098</v>
      </c>
      <c r="AJ44" s="13">
        <v>411496.52408819098</v>
      </c>
      <c r="AK44" s="13">
        <v>411496.52408819098</v>
      </c>
      <c r="AL44" s="13">
        <v>411496.52408819098</v>
      </c>
      <c r="AM44" s="13"/>
      <c r="AN44" s="13"/>
      <c r="AO44" s="13"/>
      <c r="AP44" s="13"/>
      <c r="AQ44" s="13"/>
      <c r="AR44" s="13"/>
      <c r="AS44" s="13"/>
      <c r="AT44" s="13"/>
      <c r="AU44" s="13"/>
    </row>
    <row r="45" spans="2:47" s="16" customFormat="1">
      <c r="B45" s="16" t="s">
        <v>579</v>
      </c>
      <c r="D45" s="30">
        <f>D43+D44</f>
        <v>1270096.3267626048</v>
      </c>
      <c r="E45" s="30">
        <f t="shared" ref="E45:F45" si="30">E43+E44</f>
        <v>2833586.8053249628</v>
      </c>
      <c r="F45" s="30">
        <f t="shared" si="30"/>
        <v>4347077.2838873193</v>
      </c>
      <c r="G45" s="30">
        <f>G43+G44</f>
        <v>5193967.9597752616</v>
      </c>
      <c r="H45" s="30">
        <f t="shared" ref="H45" si="31">H43+H44</f>
        <v>5193967.9597752616</v>
      </c>
      <c r="I45" s="30">
        <f t="shared" ref="I45:J45" si="32">I43+I44</f>
        <v>5193967.9597752616</v>
      </c>
      <c r="J45" s="30">
        <f t="shared" si="32"/>
        <v>5193967.9597752616</v>
      </c>
      <c r="K45" s="30">
        <f t="shared" ref="K45" si="33">K43+K44</f>
        <v>5193967.9597752616</v>
      </c>
      <c r="L45" s="30">
        <f t="shared" ref="L45:M45" si="34">L43+L44</f>
        <v>5193967.9597752616</v>
      </c>
      <c r="M45" s="30">
        <f t="shared" si="34"/>
        <v>5193967.9597752616</v>
      </c>
      <c r="N45" s="30">
        <f t="shared" ref="N45" si="35">N43+N44</f>
        <v>5193967.9597752616</v>
      </c>
      <c r="O45" s="30">
        <f t="shared" ref="O45:P45" si="36">O43+O44</f>
        <v>5193967.9597752616</v>
      </c>
      <c r="P45" s="30">
        <f t="shared" si="36"/>
        <v>4477368.1571008489</v>
      </c>
      <c r="Q45" s="30">
        <f t="shared" ref="Q45" si="37">Q43+Q44</f>
        <v>2913877.6785384924</v>
      </c>
      <c r="R45" s="30">
        <f t="shared" ref="R45:S45" si="38">R43+R44</f>
        <v>1350387.1999761346</v>
      </c>
      <c r="S45" s="30">
        <f t="shared" si="38"/>
        <v>503496.52408819098</v>
      </c>
      <c r="T45" s="30">
        <f t="shared" ref="T45" si="39">T43+T44</f>
        <v>503496.52408819098</v>
      </c>
      <c r="U45" s="30">
        <f t="shared" ref="U45:V45" si="40">U43+U44</f>
        <v>503496.52408819098</v>
      </c>
      <c r="V45" s="30">
        <f t="shared" si="40"/>
        <v>503496.52408819098</v>
      </c>
      <c r="W45" s="30">
        <f t="shared" ref="W45" si="41">W43+W44</f>
        <v>503496.52408819098</v>
      </c>
      <c r="X45" s="30">
        <f t="shared" ref="X45:Y45" si="42">X43+X44</f>
        <v>503496.52408819098</v>
      </c>
      <c r="Y45" s="30">
        <f t="shared" si="42"/>
        <v>503496.52408819098</v>
      </c>
      <c r="Z45" s="30">
        <f t="shared" ref="Z45" si="43">Z43+Z44</f>
        <v>503496.52408819098</v>
      </c>
      <c r="AA45" s="30">
        <f t="shared" ref="AA45:AB45" si="44">AA43+AA44</f>
        <v>503496.52408819098</v>
      </c>
      <c r="AB45" s="30">
        <f t="shared" si="44"/>
        <v>503496.52408819098</v>
      </c>
      <c r="AC45" s="30">
        <f t="shared" ref="AC45" si="45">AC43+AC44</f>
        <v>503496.52408819098</v>
      </c>
      <c r="AD45" s="30">
        <f t="shared" ref="AD45:AE45" si="46">AD43+AD44</f>
        <v>503496.52408819098</v>
      </c>
      <c r="AE45" s="30">
        <f t="shared" si="46"/>
        <v>503496.52408819098</v>
      </c>
      <c r="AF45" s="30">
        <f t="shared" ref="AF45" si="47">AF43+AF44</f>
        <v>503496.52408819098</v>
      </c>
      <c r="AG45" s="30">
        <f t="shared" ref="AG45:AH45" si="48">AG43+AG44</f>
        <v>503496.52408819098</v>
      </c>
      <c r="AH45" s="30">
        <f t="shared" si="48"/>
        <v>503496.52408819098</v>
      </c>
      <c r="AI45" s="30">
        <f t="shared" ref="AI45" si="49">AI43+AI44</f>
        <v>503496.52408819098</v>
      </c>
      <c r="AJ45" s="30">
        <f t="shared" ref="AJ45:AK45" si="50">AJ43+AJ44</f>
        <v>503496.52408819098</v>
      </c>
      <c r="AK45" s="30">
        <f t="shared" si="50"/>
        <v>503496.52408819098</v>
      </c>
      <c r="AL45" s="30">
        <f t="shared" ref="AL45" si="51">AL43+AL44</f>
        <v>503496.52408819098</v>
      </c>
      <c r="AM45" s="30"/>
      <c r="AN45" s="30"/>
      <c r="AO45" s="30"/>
      <c r="AP45" s="30"/>
      <c r="AQ45" s="30"/>
      <c r="AR45" s="30"/>
      <c r="AS45" s="30"/>
      <c r="AT45" s="30"/>
      <c r="AU45" s="30"/>
    </row>
    <row r="47" spans="2:47" s="16" customFormat="1">
      <c r="B47" s="16" t="s">
        <v>494</v>
      </c>
      <c r="D47" s="30">
        <f>D41-D45</f>
        <v>506258.3624324149</v>
      </c>
      <c r="E47" s="30">
        <f t="shared" ref="E47:I47" si="52">E41-E45</f>
        <v>999484.61825273931</v>
      </c>
      <c r="F47" s="30">
        <f t="shared" si="52"/>
        <v>1572268.1783205904</v>
      </c>
      <c r="G47" s="30">
        <f t="shared" si="52"/>
        <v>1741383.5357814534</v>
      </c>
      <c r="H47" s="30">
        <f t="shared" si="52"/>
        <v>1741383.5357814534</v>
      </c>
      <c r="I47" s="30">
        <f t="shared" si="52"/>
        <v>1741383.5357814534</v>
      </c>
      <c r="J47" s="30">
        <f t="shared" ref="J47:AL47" si="53">J41-J45</f>
        <v>1741383.5357814534</v>
      </c>
      <c r="K47" s="30">
        <f t="shared" si="53"/>
        <v>1741383.5357814534</v>
      </c>
      <c r="L47" s="30">
        <f t="shared" si="53"/>
        <v>1741383.5357814534</v>
      </c>
      <c r="M47" s="30">
        <f t="shared" si="53"/>
        <v>1741383.5357814534</v>
      </c>
      <c r="N47" s="30">
        <f t="shared" si="53"/>
        <v>1741383.5357814534</v>
      </c>
      <c r="O47" s="30">
        <f t="shared" si="53"/>
        <v>1741383.5357814534</v>
      </c>
      <c r="P47" s="30">
        <f t="shared" si="53"/>
        <v>2457983.3384558661</v>
      </c>
      <c r="Q47" s="30">
        <f t="shared" si="53"/>
        <v>4021473.8170182225</v>
      </c>
      <c r="R47" s="30">
        <f t="shared" si="53"/>
        <v>5584964.2955805808</v>
      </c>
      <c r="S47" s="30">
        <f t="shared" si="53"/>
        <v>6431854.9714685241</v>
      </c>
      <c r="T47" s="30">
        <f t="shared" si="53"/>
        <v>6431854.9714685241</v>
      </c>
      <c r="U47" s="30">
        <f t="shared" si="53"/>
        <v>6431854.9714685241</v>
      </c>
      <c r="V47" s="30">
        <f t="shared" si="53"/>
        <v>6431854.9714685241</v>
      </c>
      <c r="W47" s="30">
        <f t="shared" si="53"/>
        <v>6431854.9714685241</v>
      </c>
      <c r="X47" s="30">
        <f t="shared" si="53"/>
        <v>6431854.9714685241</v>
      </c>
      <c r="Y47" s="30">
        <f t="shared" si="53"/>
        <v>6431854.9714685241</v>
      </c>
      <c r="Z47" s="30">
        <f t="shared" si="53"/>
        <v>6431854.9714685241</v>
      </c>
      <c r="AA47" s="30">
        <f t="shared" si="53"/>
        <v>6431854.9714685241</v>
      </c>
      <c r="AB47" s="30">
        <f t="shared" si="53"/>
        <v>6431854.9714685241</v>
      </c>
      <c r="AC47" s="30">
        <f t="shared" si="53"/>
        <v>6431854.9714685241</v>
      </c>
      <c r="AD47" s="30">
        <f t="shared" si="53"/>
        <v>6431854.9714685241</v>
      </c>
      <c r="AE47" s="30">
        <f t="shared" si="53"/>
        <v>6431854.9714685241</v>
      </c>
      <c r="AF47" s="30">
        <f t="shared" si="53"/>
        <v>6431854.9714685241</v>
      </c>
      <c r="AG47" s="30">
        <f t="shared" si="53"/>
        <v>6431854.9714685241</v>
      </c>
      <c r="AH47" s="30">
        <f t="shared" si="53"/>
        <v>6431854.9714685241</v>
      </c>
      <c r="AI47" s="30">
        <f t="shared" si="53"/>
        <v>6431854.9714685241</v>
      </c>
      <c r="AJ47" s="30">
        <f t="shared" si="53"/>
        <v>6431854.9714685241</v>
      </c>
      <c r="AK47" s="30">
        <f t="shared" si="53"/>
        <v>6431854.9714685241</v>
      </c>
      <c r="AL47" s="30">
        <f t="shared" si="53"/>
        <v>6431854.9714685241</v>
      </c>
      <c r="AM47" s="30"/>
      <c r="AN47" s="30"/>
      <c r="AO47" s="30"/>
      <c r="AP47" s="30"/>
      <c r="AQ47" s="30"/>
      <c r="AR47" s="30"/>
      <c r="AS47" s="30"/>
      <c r="AT47" s="30"/>
      <c r="AU47" s="30"/>
    </row>
    <row r="48" spans="2:47" s="16" customFormat="1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2:47" s="16" customFormat="1">
      <c r="B49" s="16" t="s">
        <v>573</v>
      </c>
      <c r="D49" s="77">
        <v>2122318.8777600001</v>
      </c>
      <c r="E49" s="77"/>
      <c r="F49" s="77">
        <v>918450.99873804487</v>
      </c>
      <c r="G49" s="77">
        <v>1317182.6527264146</v>
      </c>
      <c r="H49" s="77">
        <v>1317182.6527264146</v>
      </c>
      <c r="I49" s="77">
        <v>1317182.6527264146</v>
      </c>
      <c r="J49" s="77">
        <v>1317182.6527264146</v>
      </c>
      <c r="K49" s="77">
        <v>1317182.6527264146</v>
      </c>
      <c r="L49" s="77">
        <v>1317182.6527264146</v>
      </c>
      <c r="M49" s="77">
        <v>1317182.6527264146</v>
      </c>
      <c r="N49" s="77">
        <v>1317182.6527264146</v>
      </c>
      <c r="O49" s="77">
        <v>1317182.6527264146</v>
      </c>
      <c r="P49" s="77">
        <v>1317182.6527264146</v>
      </c>
      <c r="Q49" s="77">
        <v>1317182.6527264146</v>
      </c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2:47" s="16" customFormat="1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2:47" s="16" customFormat="1">
      <c r="B51" s="16" t="s">
        <v>574</v>
      </c>
      <c r="D51" s="30">
        <f>D47-D49</f>
        <v>-1616060.5153275852</v>
      </c>
      <c r="E51" s="30">
        <f t="shared" ref="E51:H51" si="54">E47-E49</f>
        <v>999484.61825273931</v>
      </c>
      <c r="F51" s="30">
        <v>37241.279999999999</v>
      </c>
      <c r="G51" s="30">
        <f t="shared" si="54"/>
        <v>424200.88305503875</v>
      </c>
      <c r="H51" s="30">
        <f t="shared" si="54"/>
        <v>424200.88305503875</v>
      </c>
      <c r="I51" s="30">
        <f>I47-I49</f>
        <v>424200.88305503875</v>
      </c>
      <c r="J51" s="30">
        <f t="shared" ref="J51:K51" si="55">J47-J49</f>
        <v>424200.88305503875</v>
      </c>
      <c r="K51" s="30">
        <f t="shared" si="55"/>
        <v>424200.88305503875</v>
      </c>
      <c r="L51" s="30">
        <f t="shared" ref="L51" si="56">L47-L49</f>
        <v>424200.88305503875</v>
      </c>
      <c r="M51" s="30">
        <f t="shared" ref="M51" si="57">M47-M49</f>
        <v>424200.88305503875</v>
      </c>
      <c r="N51" s="30">
        <f t="shared" ref="N51" si="58">N47-N49</f>
        <v>424200.88305503875</v>
      </c>
      <c r="O51" s="30">
        <f t="shared" ref="O51:P51" si="59">O47-O49</f>
        <v>424200.88305503875</v>
      </c>
      <c r="P51" s="30">
        <f t="shared" si="59"/>
        <v>1140800.6857294515</v>
      </c>
      <c r="Q51" s="30">
        <f t="shared" ref="Q51:R51" si="60">Q47-Q49</f>
        <v>2704291.1642918079</v>
      </c>
      <c r="R51" s="30">
        <f t="shared" si="60"/>
        <v>5584964.2955805808</v>
      </c>
      <c r="S51" s="30">
        <f t="shared" ref="S51" si="61">S47-S49</f>
        <v>6431854.9714685241</v>
      </c>
      <c r="T51" s="30">
        <f t="shared" ref="T51" si="62">T47-T49</f>
        <v>6431854.9714685241</v>
      </c>
      <c r="U51" s="30">
        <f t="shared" ref="U51" si="63">U47-U49</f>
        <v>6431854.9714685241</v>
      </c>
      <c r="V51" s="30">
        <f t="shared" ref="V51:W51" si="64">V47-V49</f>
        <v>6431854.9714685241</v>
      </c>
      <c r="W51" s="30">
        <f t="shared" si="64"/>
        <v>6431854.9714685241</v>
      </c>
      <c r="X51" s="30">
        <f t="shared" ref="X51:Y51" si="65">X47-X49</f>
        <v>6431854.9714685241</v>
      </c>
      <c r="Y51" s="30">
        <f t="shared" si="65"/>
        <v>6431854.9714685241</v>
      </c>
      <c r="Z51" s="30">
        <f t="shared" ref="Z51" si="66">Z47-Z49</f>
        <v>6431854.9714685241</v>
      </c>
      <c r="AA51" s="30">
        <f t="shared" ref="AA51" si="67">AA47-AA49</f>
        <v>6431854.9714685241</v>
      </c>
      <c r="AB51" s="30">
        <f t="shared" ref="AB51" si="68">AB47-AB49</f>
        <v>6431854.9714685241</v>
      </c>
      <c r="AC51" s="30">
        <f t="shared" ref="AC51:AD51" si="69">AC47-AC49</f>
        <v>6431854.9714685241</v>
      </c>
      <c r="AD51" s="30">
        <f t="shared" si="69"/>
        <v>6431854.9714685241</v>
      </c>
      <c r="AE51" s="30">
        <f t="shared" ref="AE51:AF51" si="70">AE47-AE49</f>
        <v>6431854.9714685241</v>
      </c>
      <c r="AF51" s="30">
        <f t="shared" si="70"/>
        <v>6431854.9714685241</v>
      </c>
      <c r="AG51" s="30">
        <f t="shared" ref="AG51" si="71">AG47-AG49</f>
        <v>6431854.9714685241</v>
      </c>
      <c r="AH51" s="30">
        <f t="shared" ref="AH51" si="72">AH47-AH49</f>
        <v>6431854.9714685241</v>
      </c>
      <c r="AI51" s="30">
        <f t="shared" ref="AI51" si="73">AI47-AI49</f>
        <v>6431854.9714685241</v>
      </c>
      <c r="AJ51" s="30">
        <f t="shared" ref="AJ51:AK51" si="74">AJ47-AJ49</f>
        <v>6431854.9714685241</v>
      </c>
      <c r="AK51" s="30">
        <f t="shared" si="74"/>
        <v>6431854.9714685241</v>
      </c>
      <c r="AL51" s="30">
        <f t="shared" ref="AL51" si="75">AL47-AL49</f>
        <v>6431854.9714685241</v>
      </c>
      <c r="AM51" s="30"/>
      <c r="AN51" s="30"/>
      <c r="AO51" s="30"/>
      <c r="AP51" s="30"/>
      <c r="AQ51" s="30"/>
      <c r="AR51" s="30"/>
      <c r="AS51" s="30"/>
      <c r="AT51" s="30"/>
      <c r="AU51" s="30"/>
    </row>
    <row r="53" spans="2:47">
      <c r="B53" t="s">
        <v>495</v>
      </c>
      <c r="C53" s="30"/>
      <c r="D53" s="13"/>
      <c r="E53" s="13"/>
      <c r="F53" s="13">
        <f t="shared" ref="F53:AL53" si="76">F51*0.24</f>
        <v>8937.9071999999996</v>
      </c>
      <c r="G53" s="13">
        <f t="shared" si="76"/>
        <v>101808.2119332093</v>
      </c>
      <c r="H53" s="13">
        <f t="shared" si="76"/>
        <v>101808.2119332093</v>
      </c>
      <c r="I53" s="13">
        <f t="shared" si="76"/>
        <v>101808.2119332093</v>
      </c>
      <c r="J53" s="13">
        <f t="shared" si="76"/>
        <v>101808.2119332093</v>
      </c>
      <c r="K53" s="13">
        <f t="shared" si="76"/>
        <v>101808.2119332093</v>
      </c>
      <c r="L53" s="13">
        <f t="shared" si="76"/>
        <v>101808.2119332093</v>
      </c>
      <c r="M53" s="13">
        <f t="shared" si="76"/>
        <v>101808.2119332093</v>
      </c>
      <c r="N53" s="13">
        <f t="shared" si="76"/>
        <v>101808.2119332093</v>
      </c>
      <c r="O53" s="13">
        <f t="shared" si="76"/>
        <v>101808.2119332093</v>
      </c>
      <c r="P53" s="13">
        <f t="shared" si="76"/>
        <v>273792.16457506834</v>
      </c>
      <c r="Q53" s="13">
        <f t="shared" si="76"/>
        <v>649029.87943003385</v>
      </c>
      <c r="R53" s="13">
        <f t="shared" si="76"/>
        <v>1340391.4309393393</v>
      </c>
      <c r="S53" s="13">
        <f t="shared" si="76"/>
        <v>1543645.1931524458</v>
      </c>
      <c r="T53" s="13">
        <f t="shared" si="76"/>
        <v>1543645.1931524458</v>
      </c>
      <c r="U53" s="13">
        <f t="shared" si="76"/>
        <v>1543645.1931524458</v>
      </c>
      <c r="V53" s="13">
        <f t="shared" si="76"/>
        <v>1543645.1931524458</v>
      </c>
      <c r="W53" s="13">
        <f t="shared" si="76"/>
        <v>1543645.1931524458</v>
      </c>
      <c r="X53" s="13">
        <f t="shared" si="76"/>
        <v>1543645.1931524458</v>
      </c>
      <c r="Y53" s="13">
        <f t="shared" si="76"/>
        <v>1543645.1931524458</v>
      </c>
      <c r="Z53" s="13">
        <f t="shared" si="76"/>
        <v>1543645.1931524458</v>
      </c>
      <c r="AA53" s="13">
        <f t="shared" si="76"/>
        <v>1543645.1931524458</v>
      </c>
      <c r="AB53" s="13">
        <f t="shared" si="76"/>
        <v>1543645.1931524458</v>
      </c>
      <c r="AC53" s="13">
        <f t="shared" si="76"/>
        <v>1543645.1931524458</v>
      </c>
      <c r="AD53" s="13">
        <f t="shared" si="76"/>
        <v>1543645.1931524458</v>
      </c>
      <c r="AE53" s="13">
        <f t="shared" si="76"/>
        <v>1543645.1931524458</v>
      </c>
      <c r="AF53" s="13">
        <f t="shared" si="76"/>
        <v>1543645.1931524458</v>
      </c>
      <c r="AG53" s="13">
        <f t="shared" si="76"/>
        <v>1543645.1931524458</v>
      </c>
      <c r="AH53" s="13">
        <f t="shared" si="76"/>
        <v>1543645.1931524458</v>
      </c>
      <c r="AI53" s="13">
        <f t="shared" si="76"/>
        <v>1543645.1931524458</v>
      </c>
      <c r="AJ53" s="13">
        <f t="shared" si="76"/>
        <v>1543645.1931524458</v>
      </c>
      <c r="AK53" s="13">
        <f t="shared" si="76"/>
        <v>1543645.1931524458</v>
      </c>
      <c r="AL53" s="13">
        <f t="shared" si="76"/>
        <v>1543645.1931524458</v>
      </c>
      <c r="AM53" s="13"/>
      <c r="AN53" s="13"/>
    </row>
    <row r="54" spans="2:47">
      <c r="B54" t="s">
        <v>528</v>
      </c>
      <c r="C54" s="30"/>
      <c r="D54" s="18"/>
      <c r="E54" s="18"/>
      <c r="F54" s="18"/>
      <c r="G54" s="18">
        <f t="shared" ref="G54:AL54" si="77">(G51-240000)*0.1</f>
        <v>18420.088305503876</v>
      </c>
      <c r="H54" s="18">
        <f t="shared" si="77"/>
        <v>18420.088305503876</v>
      </c>
      <c r="I54" s="18">
        <f t="shared" si="77"/>
        <v>18420.088305503876</v>
      </c>
      <c r="J54" s="18">
        <f t="shared" si="77"/>
        <v>18420.088305503876</v>
      </c>
      <c r="K54" s="18">
        <f t="shared" si="77"/>
        <v>18420.088305503876</v>
      </c>
      <c r="L54" s="18">
        <f t="shared" si="77"/>
        <v>18420.088305503876</v>
      </c>
      <c r="M54" s="18">
        <f t="shared" si="77"/>
        <v>18420.088305503876</v>
      </c>
      <c r="N54" s="18">
        <f t="shared" si="77"/>
        <v>18420.088305503876</v>
      </c>
      <c r="O54" s="18">
        <f t="shared" si="77"/>
        <v>18420.088305503876</v>
      </c>
      <c r="P54" s="18">
        <f t="shared" si="77"/>
        <v>90080.068572945151</v>
      </c>
      <c r="Q54" s="18">
        <f t="shared" si="77"/>
        <v>246429.11642918081</v>
      </c>
      <c r="R54" s="18">
        <f t="shared" si="77"/>
        <v>534496.42955805815</v>
      </c>
      <c r="S54" s="18">
        <f t="shared" si="77"/>
        <v>619185.49714685243</v>
      </c>
      <c r="T54" s="18">
        <f t="shared" si="77"/>
        <v>619185.49714685243</v>
      </c>
      <c r="U54" s="18">
        <f t="shared" si="77"/>
        <v>619185.49714685243</v>
      </c>
      <c r="V54" s="18">
        <f t="shared" si="77"/>
        <v>619185.49714685243</v>
      </c>
      <c r="W54" s="18">
        <f t="shared" si="77"/>
        <v>619185.49714685243</v>
      </c>
      <c r="X54" s="18">
        <f t="shared" si="77"/>
        <v>619185.49714685243</v>
      </c>
      <c r="Y54" s="18">
        <f t="shared" si="77"/>
        <v>619185.49714685243</v>
      </c>
      <c r="Z54" s="18">
        <f t="shared" si="77"/>
        <v>619185.49714685243</v>
      </c>
      <c r="AA54" s="18">
        <f t="shared" si="77"/>
        <v>619185.49714685243</v>
      </c>
      <c r="AB54" s="18">
        <f t="shared" si="77"/>
        <v>619185.49714685243</v>
      </c>
      <c r="AC54" s="18">
        <f t="shared" si="77"/>
        <v>619185.49714685243</v>
      </c>
      <c r="AD54" s="18">
        <f t="shared" si="77"/>
        <v>619185.49714685243</v>
      </c>
      <c r="AE54" s="18">
        <f t="shared" si="77"/>
        <v>619185.49714685243</v>
      </c>
      <c r="AF54" s="18">
        <f t="shared" si="77"/>
        <v>619185.49714685243</v>
      </c>
      <c r="AG54" s="18">
        <f t="shared" si="77"/>
        <v>619185.49714685243</v>
      </c>
      <c r="AH54" s="18">
        <f t="shared" si="77"/>
        <v>619185.49714685243</v>
      </c>
      <c r="AI54" s="18">
        <f t="shared" si="77"/>
        <v>619185.49714685243</v>
      </c>
      <c r="AJ54" s="18">
        <f t="shared" si="77"/>
        <v>619185.49714685243</v>
      </c>
      <c r="AK54" s="18">
        <f t="shared" si="77"/>
        <v>619185.49714685243</v>
      </c>
      <c r="AL54" s="18">
        <f t="shared" si="77"/>
        <v>619185.49714685243</v>
      </c>
    </row>
    <row r="55" spans="2:47" s="16" customFormat="1">
      <c r="B55" s="16" t="s">
        <v>496</v>
      </c>
      <c r="D55" s="30">
        <f>D51-D53-D54</f>
        <v>-1616060.5153275852</v>
      </c>
      <c r="E55" s="30">
        <f t="shared" ref="E55:G55" si="78">E51-E53-E54</f>
        <v>999484.61825273931</v>
      </c>
      <c r="F55" s="30">
        <f t="shared" si="78"/>
        <v>28303.372799999997</v>
      </c>
      <c r="G55" s="30">
        <f t="shared" si="78"/>
        <v>303972.58281632554</v>
      </c>
      <c r="H55" s="30">
        <f>H51-H53-H54</f>
        <v>303972.58281632554</v>
      </c>
      <c r="I55" s="30">
        <f t="shared" ref="I55" si="79">I51-I53-I54</f>
        <v>303972.58281632554</v>
      </c>
      <c r="J55" s="30">
        <f t="shared" ref="J55:K55" si="80">J51-J53-J54</f>
        <v>303972.58281632554</v>
      </c>
      <c r="K55" s="30">
        <f t="shared" si="80"/>
        <v>303972.58281632554</v>
      </c>
      <c r="L55" s="30">
        <f t="shared" ref="L55" si="81">L51-L53-L54</f>
        <v>303972.58281632554</v>
      </c>
      <c r="M55" s="30">
        <f t="shared" ref="M55" si="82">M51-M53-M54</f>
        <v>303972.58281632554</v>
      </c>
      <c r="N55" s="30">
        <f t="shared" ref="N55:O55" si="83">N51-N53-N54</f>
        <v>303972.58281632554</v>
      </c>
      <c r="O55" s="30">
        <f t="shared" si="83"/>
        <v>303972.58281632554</v>
      </c>
      <c r="P55" s="30">
        <f t="shared" ref="P55" si="84">P51-P53-P54</f>
        <v>776928.452581438</v>
      </c>
      <c r="Q55" s="30">
        <f t="shared" ref="Q55:R55" si="85">Q51-Q53-Q54</f>
        <v>1808832.1684325933</v>
      </c>
      <c r="R55" s="30">
        <f t="shared" si="85"/>
        <v>3710076.4350831835</v>
      </c>
      <c r="S55" s="30">
        <f t="shared" ref="S55" si="86">S51-S53-S54</f>
        <v>4269024.2811692264</v>
      </c>
      <c r="T55" s="30">
        <f t="shared" ref="T55" si="87">T51-T53-T54</f>
        <v>4269024.2811692264</v>
      </c>
      <c r="U55" s="30">
        <f t="shared" ref="U55:V55" si="88">U51-U53-U54</f>
        <v>4269024.2811692264</v>
      </c>
      <c r="V55" s="30">
        <f t="shared" si="88"/>
        <v>4269024.2811692264</v>
      </c>
      <c r="W55" s="30">
        <f t="shared" ref="W55" si="89">W51-W53-W54</f>
        <v>4269024.2811692264</v>
      </c>
      <c r="X55" s="30">
        <f t="shared" ref="X55:Y55" si="90">X51-X53-X54</f>
        <v>4269024.2811692264</v>
      </c>
      <c r="Y55" s="30">
        <f t="shared" si="90"/>
        <v>4269024.2811692264</v>
      </c>
      <c r="Z55" s="30">
        <f t="shared" ref="Z55" si="91">Z51-Z53-Z54</f>
        <v>4269024.2811692264</v>
      </c>
      <c r="AA55" s="30">
        <f t="shared" ref="AA55" si="92">AA51-AA53-AA54</f>
        <v>4269024.2811692264</v>
      </c>
      <c r="AB55" s="30">
        <f t="shared" ref="AB55:AC55" si="93">AB51-AB53-AB54</f>
        <v>4269024.2811692264</v>
      </c>
      <c r="AC55" s="30">
        <f t="shared" si="93"/>
        <v>4269024.2811692264</v>
      </c>
      <c r="AD55" s="30">
        <f t="shared" ref="AD55" si="94">AD51-AD53-AD54</f>
        <v>4269024.2811692264</v>
      </c>
      <c r="AE55" s="30">
        <f t="shared" ref="AE55:AF55" si="95">AE51-AE53-AE54</f>
        <v>4269024.2811692264</v>
      </c>
      <c r="AF55" s="30">
        <f t="shared" si="95"/>
        <v>4269024.2811692264</v>
      </c>
      <c r="AG55" s="30">
        <f t="shared" ref="AG55" si="96">AG51-AG53-AG54</f>
        <v>4269024.2811692264</v>
      </c>
      <c r="AH55" s="30">
        <f t="shared" ref="AH55" si="97">AH51-AH53-AH54</f>
        <v>4269024.2811692264</v>
      </c>
      <c r="AI55" s="30">
        <f t="shared" ref="AI55:AJ55" si="98">AI51-AI53-AI54</f>
        <v>4269024.2811692264</v>
      </c>
      <c r="AJ55" s="30">
        <f t="shared" si="98"/>
        <v>4269024.2811692264</v>
      </c>
      <c r="AK55" s="30">
        <f t="shared" ref="AK55" si="99">AK51-AK53-AK54</f>
        <v>4269024.2811692264</v>
      </c>
      <c r="AL55" s="30">
        <f t="shared" ref="AL55" si="100">AL51-AL53-AL54</f>
        <v>4269024.2811692264</v>
      </c>
      <c r="AM55" s="30"/>
      <c r="AN55" s="30"/>
      <c r="AO55" s="30"/>
      <c r="AP55" s="30"/>
      <c r="AQ55" s="30"/>
      <c r="AR55" s="30"/>
      <c r="AS55" s="30"/>
      <c r="AT55" s="30"/>
      <c r="AU55" s="30"/>
    </row>
    <row r="57" spans="2:47">
      <c r="B57" t="s">
        <v>575</v>
      </c>
      <c r="D57" s="13">
        <f>D45</f>
        <v>1270096.3267626048</v>
      </c>
      <c r="E57" s="13">
        <f t="shared" ref="E57:AL57" si="101">E45</f>
        <v>2833586.8053249628</v>
      </c>
      <c r="F57" s="13">
        <f t="shared" si="101"/>
        <v>4347077.2838873193</v>
      </c>
      <c r="G57" s="13">
        <f t="shared" si="101"/>
        <v>5193967.9597752616</v>
      </c>
      <c r="H57" s="13">
        <f>H45</f>
        <v>5193967.9597752616</v>
      </c>
      <c r="I57" s="13">
        <f t="shared" si="101"/>
        <v>5193967.9597752616</v>
      </c>
      <c r="J57" s="13">
        <f t="shared" si="101"/>
        <v>5193967.9597752616</v>
      </c>
      <c r="K57" s="13">
        <f t="shared" si="101"/>
        <v>5193967.9597752616</v>
      </c>
      <c r="L57" s="13">
        <f t="shared" si="101"/>
        <v>5193967.9597752616</v>
      </c>
      <c r="M57" s="13">
        <f t="shared" si="101"/>
        <v>5193967.9597752616</v>
      </c>
      <c r="N57" s="13">
        <f t="shared" si="101"/>
        <v>5193967.9597752616</v>
      </c>
      <c r="O57" s="13">
        <f t="shared" si="101"/>
        <v>5193967.9597752616</v>
      </c>
      <c r="P57" s="13">
        <f t="shared" si="101"/>
        <v>4477368.1571008489</v>
      </c>
      <c r="Q57" s="13">
        <f t="shared" si="101"/>
        <v>2913877.6785384924</v>
      </c>
      <c r="R57" s="13">
        <f t="shared" si="101"/>
        <v>1350387.1999761346</v>
      </c>
      <c r="S57" s="13">
        <f t="shared" si="101"/>
        <v>503496.52408819098</v>
      </c>
      <c r="T57" s="13">
        <f t="shared" si="101"/>
        <v>503496.52408819098</v>
      </c>
      <c r="U57" s="13">
        <f t="shared" si="101"/>
        <v>503496.52408819098</v>
      </c>
      <c r="V57" s="13">
        <f t="shared" si="101"/>
        <v>503496.52408819098</v>
      </c>
      <c r="W57" s="13">
        <f t="shared" si="101"/>
        <v>503496.52408819098</v>
      </c>
      <c r="X57" s="13">
        <f t="shared" si="101"/>
        <v>503496.52408819098</v>
      </c>
      <c r="Y57" s="13">
        <f t="shared" si="101"/>
        <v>503496.52408819098</v>
      </c>
      <c r="Z57" s="13">
        <f t="shared" si="101"/>
        <v>503496.52408819098</v>
      </c>
      <c r="AA57" s="13">
        <f t="shared" si="101"/>
        <v>503496.52408819098</v>
      </c>
      <c r="AB57" s="13">
        <f t="shared" si="101"/>
        <v>503496.52408819098</v>
      </c>
      <c r="AC57" s="13">
        <f t="shared" si="101"/>
        <v>503496.52408819098</v>
      </c>
      <c r="AD57" s="13">
        <f t="shared" si="101"/>
        <v>503496.52408819098</v>
      </c>
      <c r="AE57" s="13">
        <f t="shared" si="101"/>
        <v>503496.52408819098</v>
      </c>
      <c r="AF57" s="13">
        <f t="shared" si="101"/>
        <v>503496.52408819098</v>
      </c>
      <c r="AG57" s="13">
        <f t="shared" si="101"/>
        <v>503496.52408819098</v>
      </c>
      <c r="AH57" s="13">
        <f t="shared" si="101"/>
        <v>503496.52408819098</v>
      </c>
      <c r="AI57" s="13">
        <f t="shared" si="101"/>
        <v>503496.52408819098</v>
      </c>
      <c r="AJ57" s="13">
        <f t="shared" si="101"/>
        <v>503496.52408819098</v>
      </c>
      <c r="AK57" s="13">
        <f t="shared" si="101"/>
        <v>503496.52408819098</v>
      </c>
      <c r="AL57" s="13">
        <f t="shared" si="101"/>
        <v>503496.52408819098</v>
      </c>
      <c r="AM57" s="13"/>
      <c r="AN57" s="13"/>
      <c r="AO57" s="13"/>
    </row>
    <row r="58" spans="2:47">
      <c r="B58" t="s">
        <v>497</v>
      </c>
      <c r="D58" s="31">
        <v>-14392361.348503282</v>
      </c>
      <c r="E58" s="31">
        <v>-14035411.348503282</v>
      </c>
      <c r="F58" s="31">
        <v>-14035411.348503282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</row>
    <row r="60" spans="2:47" s="16" customFormat="1">
      <c r="B60" s="16" t="s">
        <v>498</v>
      </c>
      <c r="D60" s="30">
        <f>D55+D57+D58</f>
        <v>-14738325.537068263</v>
      </c>
      <c r="E60" s="30">
        <f t="shared" ref="E60:AL60" si="102">E55+E57+E58</f>
        <v>-10202339.924925581</v>
      </c>
      <c r="F60" s="30">
        <f t="shared" si="102"/>
        <v>-9660030.691815963</v>
      </c>
      <c r="G60" s="30">
        <f>G55+G57+G58</f>
        <v>5497940.5425915867</v>
      </c>
      <c r="H60" s="30">
        <f t="shared" si="102"/>
        <v>5497940.5425915867</v>
      </c>
      <c r="I60" s="30">
        <f t="shared" si="102"/>
        <v>5497940.5425915867</v>
      </c>
      <c r="J60" s="30">
        <f t="shared" si="102"/>
        <v>5497940.5425915867</v>
      </c>
      <c r="K60" s="30">
        <f t="shared" si="102"/>
        <v>5497940.5425915867</v>
      </c>
      <c r="L60" s="30">
        <f t="shared" si="102"/>
        <v>5497940.5425915867</v>
      </c>
      <c r="M60" s="30">
        <f t="shared" si="102"/>
        <v>5497940.5425915867</v>
      </c>
      <c r="N60" s="30">
        <f t="shared" si="102"/>
        <v>5497940.5425915867</v>
      </c>
      <c r="O60" s="30">
        <f t="shared" si="102"/>
        <v>5497940.5425915867</v>
      </c>
      <c r="P60" s="30">
        <f t="shared" si="102"/>
        <v>5254296.6096822871</v>
      </c>
      <c r="Q60" s="30">
        <f t="shared" si="102"/>
        <v>4722709.8469710853</v>
      </c>
      <c r="R60" s="30">
        <f t="shared" si="102"/>
        <v>5060463.6350593176</v>
      </c>
      <c r="S60" s="30">
        <f t="shared" si="102"/>
        <v>4772520.8052574173</v>
      </c>
      <c r="T60" s="30">
        <f t="shared" si="102"/>
        <v>4772520.8052574173</v>
      </c>
      <c r="U60" s="30">
        <f t="shared" si="102"/>
        <v>4772520.8052574173</v>
      </c>
      <c r="V60" s="30">
        <f t="shared" si="102"/>
        <v>4772520.8052574173</v>
      </c>
      <c r="W60" s="30">
        <f t="shared" si="102"/>
        <v>4772520.8052574173</v>
      </c>
      <c r="X60" s="30">
        <f t="shared" si="102"/>
        <v>4772520.8052574173</v>
      </c>
      <c r="Y60" s="30">
        <f t="shared" si="102"/>
        <v>4772520.8052574173</v>
      </c>
      <c r="Z60" s="30">
        <f t="shared" si="102"/>
        <v>4772520.8052574173</v>
      </c>
      <c r="AA60" s="30">
        <f t="shared" si="102"/>
        <v>4772520.8052574173</v>
      </c>
      <c r="AB60" s="30">
        <f t="shared" si="102"/>
        <v>4772520.8052574173</v>
      </c>
      <c r="AC60" s="30">
        <f t="shared" si="102"/>
        <v>4772520.8052574173</v>
      </c>
      <c r="AD60" s="30">
        <f t="shared" si="102"/>
        <v>4772520.8052574173</v>
      </c>
      <c r="AE60" s="30">
        <f t="shared" si="102"/>
        <v>4772520.8052574173</v>
      </c>
      <c r="AF60" s="30">
        <f t="shared" si="102"/>
        <v>4772520.8052574173</v>
      </c>
      <c r="AG60" s="30">
        <f t="shared" si="102"/>
        <v>4772520.8052574173</v>
      </c>
      <c r="AH60" s="30">
        <f t="shared" si="102"/>
        <v>4772520.8052574173</v>
      </c>
      <c r="AI60" s="30">
        <f t="shared" si="102"/>
        <v>4772520.8052574173</v>
      </c>
      <c r="AJ60" s="30">
        <f t="shared" si="102"/>
        <v>4772520.8052574173</v>
      </c>
      <c r="AK60" s="30">
        <f t="shared" si="102"/>
        <v>4772520.8052574173</v>
      </c>
      <c r="AL60" s="30">
        <f t="shared" si="102"/>
        <v>4772520.8052574173</v>
      </c>
      <c r="AM60" s="30"/>
      <c r="AN60" s="30"/>
      <c r="AO60" s="30"/>
      <c r="AP60" s="30"/>
    </row>
    <row r="62" spans="2:47" s="16" customFormat="1">
      <c r="B62" s="32" t="s">
        <v>517</v>
      </c>
      <c r="C62" s="33">
        <f>IRR(D60:AL60)</f>
        <v>0.1296408871209809</v>
      </c>
    </row>
    <row r="63" spans="2:47" s="16" customFormat="1">
      <c r="B63" s="32"/>
      <c r="C63" s="33"/>
    </row>
    <row r="64" spans="2:47" s="16" customFormat="1">
      <c r="B64" s="32" t="s">
        <v>555</v>
      </c>
      <c r="C64" s="33"/>
    </row>
    <row r="65" spans="2:47">
      <c r="B65" t="s">
        <v>552</v>
      </c>
      <c r="C65" s="30">
        <f>SUM(D65:AL65)</f>
        <v>50916879.76889541</v>
      </c>
      <c r="D65" s="7">
        <f>SUM('FISICO-FINANCEIRO'!D29:O29)</f>
        <v>3429557.8806685586</v>
      </c>
      <c r="E65" s="7">
        <f>SUM('FISICO-FINANCEIRO'!P29:AA29)</f>
        <v>2609981.0499827377</v>
      </c>
      <c r="F65" s="7">
        <f>SUM('FISICO-FINANCEIRO'!AB29:AM29)</f>
        <v>1790404.2192969189</v>
      </c>
      <c r="G65" s="7">
        <f>SUM('FISICO-FINANCEIRO'!AN29:AY29)</f>
        <v>1346466.7693420993</v>
      </c>
      <c r="H65" s="7">
        <f>SUM('FISICO-FINANCEIRO'!AZ29:BK29)</f>
        <v>1346466.7693420993</v>
      </c>
      <c r="I65" s="7">
        <f>SUM('FISICO-FINANCEIRO'!BL29:BW29)</f>
        <v>1346466.7693420993</v>
      </c>
      <c r="J65" s="7">
        <f>SUM('FISICO-FINANCEIRO'!BX29:CI29)</f>
        <v>1346466.7693420993</v>
      </c>
      <c r="K65" s="7">
        <f>SUM('FISICO-FINANCEIRO'!CJ29:CU29)</f>
        <v>1346466.7693420993</v>
      </c>
      <c r="L65" s="7">
        <f>SUM('FISICO-FINANCEIRO'!CV29:DG29)</f>
        <v>1346466.7693420993</v>
      </c>
      <c r="M65" s="7">
        <f>SUM('FISICO-FINANCEIRO'!DH29:DS29)</f>
        <v>1346466.7693420993</v>
      </c>
      <c r="N65" s="7">
        <f>SUM('FISICO-FINANCEIRO'!DT29:EE29)</f>
        <v>1346466.7693420993</v>
      </c>
      <c r="O65" s="7">
        <f>SUM('FISICO-FINANCEIRO'!EF29:EQ29)</f>
        <v>1346466.7693420993</v>
      </c>
      <c r="P65" s="7">
        <f>SUM('FISICO-FINANCEIRO'!ER29:FC29)</f>
        <v>1346466.7693420993</v>
      </c>
      <c r="Q65" s="7">
        <f>SUM('FISICO-FINANCEIRO'!FD29:FO29)</f>
        <v>1346466.7693420993</v>
      </c>
      <c r="R65" s="7">
        <f>SUM('FISICO-FINANCEIRO'!FP29:GA29)</f>
        <v>1346466.7693420993</v>
      </c>
      <c r="S65" s="7">
        <f>SUM('FISICO-FINANCEIRO'!GB29:GM29)</f>
        <v>1346466.7693420993</v>
      </c>
      <c r="T65" s="7">
        <f>SUM('FISICO-FINANCEIRO'!GN29:GY29)</f>
        <v>1346466.7693420993</v>
      </c>
      <c r="U65" s="7">
        <f>SUM('FISICO-FINANCEIRO'!GZ29:HK29)</f>
        <v>1346466.7693420993</v>
      </c>
      <c r="V65" s="7">
        <f>SUM('FISICO-FINANCEIRO'!HL29:HW29)</f>
        <v>1346466.7693420993</v>
      </c>
      <c r="W65" s="7">
        <f>SUM('FISICO-FINANCEIRO'!HX29:II29)</f>
        <v>1346466.7693420993</v>
      </c>
      <c r="X65" s="7">
        <f>SUM('FISICO-FINANCEIRO'!IJ29:IU29)</f>
        <v>1346466.7693420993</v>
      </c>
      <c r="Y65" s="7">
        <f>SUM('FISICO-FINANCEIRO'!IV29:JG29)</f>
        <v>1346466.7693420993</v>
      </c>
      <c r="Z65" s="7">
        <f>SUM('FISICO-FINANCEIRO'!JH29:JS29)</f>
        <v>1346466.7693420993</v>
      </c>
      <c r="AA65" s="7">
        <f>SUM('FISICO-FINANCEIRO'!JT29:KE29)</f>
        <v>1346466.7693420993</v>
      </c>
      <c r="AB65" s="7">
        <f>SUM('FISICO-FINANCEIRO'!KF29:KQ29)</f>
        <v>1346466.7693420993</v>
      </c>
      <c r="AC65" s="7">
        <f>SUM('FISICO-FINANCEIRO'!KR29:LC29)</f>
        <v>1346466.7693420993</v>
      </c>
      <c r="AD65" s="7">
        <f>SUM('FISICO-FINANCEIRO'!LD29:LO29)</f>
        <v>1346466.7693420993</v>
      </c>
      <c r="AE65" s="7">
        <f>SUM('FISICO-FINANCEIRO'!LP29:MA29)</f>
        <v>1346466.7693420993</v>
      </c>
      <c r="AF65" s="7">
        <f>SUM('FISICO-FINANCEIRO'!MB29:MM29)</f>
        <v>1346466.7693420993</v>
      </c>
      <c r="AG65" s="7">
        <f>SUM('FISICO-FINANCEIRO'!MN29:MY29)</f>
        <v>1346466.7693420993</v>
      </c>
      <c r="AH65" s="7">
        <f>SUM('FISICO-FINANCEIRO'!MZ29:NK29)</f>
        <v>1346466.7693420993</v>
      </c>
      <c r="AI65" s="7">
        <f>SUM('FISICO-FINANCEIRO'!NL29:NW29)</f>
        <v>1346466.7693420993</v>
      </c>
      <c r="AJ65" s="7">
        <f>SUM('FISICO-FINANCEIRO'!NX29:OI29)</f>
        <v>1346466.7693420993</v>
      </c>
      <c r="AK65" s="7">
        <f>SUM('FISICO-FINANCEIRO'!OJ29:OU29)</f>
        <v>1346466.7693420993</v>
      </c>
      <c r="AL65" s="7">
        <f>SUM('FISICO-FINANCEIRO'!OV29:PG29)</f>
        <v>1346466.7693420993</v>
      </c>
    </row>
    <row r="66" spans="2:47">
      <c r="B66" t="s">
        <v>571</v>
      </c>
      <c r="C66" s="30">
        <f t="shared" ref="C66:C68" si="103">SUM(D66:AL66)</f>
        <v>10628718.958998706</v>
      </c>
      <c r="D66" s="7">
        <f>SUM('FISICO-FINANCEIRO'!D30:O30)</f>
        <v>0</v>
      </c>
      <c r="E66" s="7">
        <f>SUM('FISICO-FINANCEIRO'!P30:AA30)</f>
        <v>110898</v>
      </c>
      <c r="F66" s="7">
        <f>SUM('FISICO-FINANCEIRO'!AB30:AM30)</f>
        <v>221796</v>
      </c>
      <c r="G66" s="7">
        <f>SUM('FISICO-FINANCEIRO'!AN30:AY30)</f>
        <v>321750.77996870968</v>
      </c>
      <c r="H66" s="7">
        <f>SUM('FISICO-FINANCEIRO'!AZ30:BK30)</f>
        <v>321750.77996870968</v>
      </c>
      <c r="I66" s="7">
        <f>SUM('FISICO-FINANCEIRO'!BL30:BW30)</f>
        <v>321750.77996870968</v>
      </c>
      <c r="J66" s="7">
        <f>SUM('FISICO-FINANCEIRO'!BX30:CI30)</f>
        <v>321750.77996870968</v>
      </c>
      <c r="K66" s="7">
        <f>SUM('FISICO-FINANCEIRO'!CJ30:CU30)</f>
        <v>321750.77996870968</v>
      </c>
      <c r="L66" s="7">
        <f>SUM('FISICO-FINANCEIRO'!CV30:DG30)</f>
        <v>321750.77996870968</v>
      </c>
      <c r="M66" s="7">
        <f>SUM('FISICO-FINANCEIRO'!DH30:DS30)</f>
        <v>321750.77996870968</v>
      </c>
      <c r="N66" s="7">
        <f>SUM('FISICO-FINANCEIRO'!DT30:EE30)</f>
        <v>321750.77996870968</v>
      </c>
      <c r="O66" s="7">
        <f>SUM('FISICO-FINANCEIRO'!EF30:EQ30)</f>
        <v>321750.77996870968</v>
      </c>
      <c r="P66" s="7">
        <f>SUM('FISICO-FINANCEIRO'!ER30:FC30)</f>
        <v>321750.77996870968</v>
      </c>
      <c r="Q66" s="7">
        <f>SUM('FISICO-FINANCEIRO'!FD30:FO30)</f>
        <v>321750.77996870968</v>
      </c>
      <c r="R66" s="7">
        <f>SUM('FISICO-FINANCEIRO'!FP30:GA30)</f>
        <v>321750.77996870968</v>
      </c>
      <c r="S66" s="7">
        <f>SUM('FISICO-FINANCEIRO'!GB30:GM30)</f>
        <v>321750.77996870968</v>
      </c>
      <c r="T66" s="7">
        <f>SUM('FISICO-FINANCEIRO'!GN30:GY30)</f>
        <v>321750.77996870968</v>
      </c>
      <c r="U66" s="7">
        <f>SUM('FISICO-FINANCEIRO'!GZ30:HK30)</f>
        <v>321750.77996870968</v>
      </c>
      <c r="V66" s="7">
        <f>SUM('FISICO-FINANCEIRO'!HL30:HW30)</f>
        <v>321750.77996870968</v>
      </c>
      <c r="W66" s="7">
        <f>SUM('FISICO-FINANCEIRO'!HX30:II30)</f>
        <v>321750.77996870968</v>
      </c>
      <c r="X66" s="7">
        <f>SUM('FISICO-FINANCEIRO'!IJ30:IU30)</f>
        <v>321750.77996870968</v>
      </c>
      <c r="Y66" s="7">
        <f>SUM('FISICO-FINANCEIRO'!IV30:JG30)</f>
        <v>321750.77996870968</v>
      </c>
      <c r="Z66" s="7">
        <f>SUM('FISICO-FINANCEIRO'!JH30:JS30)</f>
        <v>321750.77996870968</v>
      </c>
      <c r="AA66" s="7">
        <f>SUM('FISICO-FINANCEIRO'!JT30:KE30)</f>
        <v>321750.77996870968</v>
      </c>
      <c r="AB66" s="7">
        <f>SUM('FISICO-FINANCEIRO'!KF30:KQ30)</f>
        <v>321750.77996870968</v>
      </c>
      <c r="AC66" s="7">
        <f>SUM('FISICO-FINANCEIRO'!KR30:LC30)</f>
        <v>321750.77996870968</v>
      </c>
      <c r="AD66" s="7">
        <f>SUM('FISICO-FINANCEIRO'!LD30:LO30)</f>
        <v>321750.77996870968</v>
      </c>
      <c r="AE66" s="7">
        <f>SUM('FISICO-FINANCEIRO'!LP30:MA30)</f>
        <v>321750.77996870968</v>
      </c>
      <c r="AF66" s="7">
        <f>SUM('FISICO-FINANCEIRO'!MB30:MM30)</f>
        <v>321750.77996870968</v>
      </c>
      <c r="AG66" s="7">
        <f>SUM('FISICO-FINANCEIRO'!MN30:MY30)</f>
        <v>321750.77996870968</v>
      </c>
      <c r="AH66" s="7">
        <f>SUM('FISICO-FINANCEIRO'!MZ30:NK30)</f>
        <v>321750.77996870968</v>
      </c>
      <c r="AI66" s="7">
        <f>SUM('FISICO-FINANCEIRO'!NL30:NW30)</f>
        <v>321750.77996870968</v>
      </c>
      <c r="AJ66" s="7">
        <f>SUM('FISICO-FINANCEIRO'!NX30:OI30)</f>
        <v>321750.77996870968</v>
      </c>
      <c r="AK66" s="7">
        <f>SUM('FISICO-FINANCEIRO'!OJ30:OU30)</f>
        <v>321750.77996870968</v>
      </c>
      <c r="AL66" s="7">
        <f>SUM('FISICO-FINANCEIRO'!OV30:PG30)</f>
        <v>321750.77996870968</v>
      </c>
      <c r="AM66" s="13"/>
      <c r="AN66" s="13"/>
      <c r="AO66" s="13"/>
      <c r="AP66" s="13"/>
      <c r="AQ66" s="13"/>
      <c r="AR66" s="13"/>
      <c r="AS66" s="13"/>
      <c r="AT66" s="13"/>
      <c r="AU66" s="13"/>
    </row>
    <row r="67" spans="2:47">
      <c r="B67" s="72" t="s">
        <v>570</v>
      </c>
      <c r="C67" s="30">
        <f t="shared" si="103"/>
        <v>2290518.0220410526</v>
      </c>
      <c r="D67" s="7">
        <f>SUM('FISICO-FINANCEIRO'!D31:O31)</f>
        <v>1682045.4539984595</v>
      </c>
      <c r="E67" s="7">
        <f>SUM('FISICO-FINANCEIRO'!P31:AA31)</f>
        <v>608472.56804259296</v>
      </c>
      <c r="F67" s="7">
        <f>SUM('FISICO-FINANCEIRO'!AB31:AM31)</f>
        <v>0</v>
      </c>
      <c r="G67" s="7">
        <f>SUM('FISICO-FINANCEIRO'!AN31:AY31)</f>
        <v>0</v>
      </c>
      <c r="H67" s="7">
        <f>SUM('FISICO-FINANCEIRO'!AZ31:BK31)</f>
        <v>0</v>
      </c>
      <c r="I67" s="7">
        <f>SUM('FISICO-FINANCEIRO'!BL31:BW31)</f>
        <v>0</v>
      </c>
      <c r="J67" s="7">
        <f>SUM('FISICO-FINANCEIRO'!BX31:CI31)</f>
        <v>0</v>
      </c>
      <c r="K67" s="7">
        <f>SUM('FISICO-FINANCEIRO'!CJ31:CU31)</f>
        <v>0</v>
      </c>
      <c r="L67" s="7">
        <f>SUM('FISICO-FINANCEIRO'!CV31:DG31)</f>
        <v>0</v>
      </c>
      <c r="M67" s="7">
        <f>SUM('FISICO-FINANCEIRO'!DH31:DS31)</f>
        <v>0</v>
      </c>
      <c r="N67" s="7">
        <f>SUM('FISICO-FINANCEIRO'!DT31:EE31)</f>
        <v>0</v>
      </c>
      <c r="O67" s="7">
        <f>SUM('FISICO-FINANCEIRO'!EF31:EQ31)</f>
        <v>0</v>
      </c>
      <c r="P67" s="7">
        <f>SUM('FISICO-FINANCEIRO'!ER31:FC31)</f>
        <v>0</v>
      </c>
      <c r="Q67" s="7">
        <f>SUM('FISICO-FINANCEIRO'!FD31:FO31)</f>
        <v>0</v>
      </c>
      <c r="R67" s="7">
        <f>SUM('FISICO-FINANCEIRO'!FP31:GA31)</f>
        <v>0</v>
      </c>
      <c r="S67" s="7">
        <f>SUM('FISICO-FINANCEIRO'!GB31:GM31)</f>
        <v>0</v>
      </c>
      <c r="T67" s="7">
        <f>SUM('FISICO-FINANCEIRO'!GN31:GY31)</f>
        <v>0</v>
      </c>
      <c r="U67" s="7">
        <f>SUM('FISICO-FINANCEIRO'!GZ31:HK31)</f>
        <v>0</v>
      </c>
      <c r="V67" s="7">
        <f>SUM('FISICO-FINANCEIRO'!HL31:HW31)</f>
        <v>0</v>
      </c>
      <c r="W67" s="7">
        <f>SUM('FISICO-FINANCEIRO'!HX31:II31)</f>
        <v>0</v>
      </c>
      <c r="X67" s="7">
        <f>SUM('FISICO-FINANCEIRO'!IJ31:IU31)</f>
        <v>0</v>
      </c>
      <c r="Y67" s="7">
        <f>SUM('FISICO-FINANCEIRO'!IV31:JG31)</f>
        <v>0</v>
      </c>
      <c r="Z67" s="7">
        <f>SUM('FISICO-FINANCEIRO'!JH31:JS31)</f>
        <v>0</v>
      </c>
      <c r="AA67" s="7">
        <f>SUM('FISICO-FINANCEIRO'!JT31:KE31)</f>
        <v>0</v>
      </c>
      <c r="AB67" s="7">
        <f>SUM('FISICO-FINANCEIRO'!KF31:KQ31)</f>
        <v>0</v>
      </c>
      <c r="AC67" s="7">
        <f>SUM('FISICO-FINANCEIRO'!KR31:LC31)</f>
        <v>0</v>
      </c>
      <c r="AD67" s="7">
        <f>SUM('FISICO-FINANCEIRO'!LD31:LO31)</f>
        <v>0</v>
      </c>
      <c r="AE67" s="7">
        <f>SUM('FISICO-FINANCEIRO'!LP31:MA31)</f>
        <v>0</v>
      </c>
      <c r="AF67" s="7">
        <f>SUM('FISICO-FINANCEIRO'!MB31:MM31)</f>
        <v>0</v>
      </c>
      <c r="AG67" s="7">
        <f>SUM('FISICO-FINANCEIRO'!MN31:MY31)</f>
        <v>0</v>
      </c>
      <c r="AH67" s="7">
        <f>SUM('FISICO-FINANCEIRO'!MZ31:NK31)</f>
        <v>0</v>
      </c>
      <c r="AI67" s="7">
        <f>SUM('FISICO-FINANCEIRO'!NL31:NW31)</f>
        <v>0</v>
      </c>
      <c r="AJ67" s="7">
        <f>SUM('FISICO-FINANCEIRO'!NX31:OI31)</f>
        <v>0</v>
      </c>
      <c r="AK67" s="7">
        <f>SUM('FISICO-FINANCEIRO'!OJ31:OU31)</f>
        <v>0</v>
      </c>
      <c r="AL67" s="7">
        <f>SUM('FISICO-FINANCEIRO'!OV31:PG31)</f>
        <v>0</v>
      </c>
      <c r="AM67" s="13"/>
      <c r="AN67" s="13"/>
      <c r="AO67" s="13"/>
      <c r="AP67" s="13"/>
      <c r="AQ67" s="13"/>
      <c r="AR67" s="13"/>
      <c r="AS67" s="13"/>
      <c r="AT67" s="13"/>
      <c r="AU67" s="13"/>
    </row>
    <row r="68" spans="2:47" s="16" customFormat="1">
      <c r="B68" s="16" t="s">
        <v>553</v>
      </c>
      <c r="C68" s="30">
        <f t="shared" si="103"/>
        <v>396269527.30554318</v>
      </c>
      <c r="D68" s="30">
        <f>D66+D65+D27+D67</f>
        <v>10412160</v>
      </c>
      <c r="E68" s="30">
        <f t="shared" ref="E68:I68" si="104">E66+E65+E27+E67</f>
        <v>10518747.403115094</v>
      </c>
      <c r="F68" s="30">
        <f t="shared" si="104"/>
        <v>11253872.372187696</v>
      </c>
      <c r="G68" s="30">
        <f t="shared" si="104"/>
        <v>11377648.360320004</v>
      </c>
      <c r="H68" s="30">
        <f t="shared" si="104"/>
        <v>11377648.360320004</v>
      </c>
      <c r="I68" s="30">
        <f t="shared" si="104"/>
        <v>11377648.360320004</v>
      </c>
      <c r="J68" s="30">
        <f t="shared" ref="J68" si="105">J66+J65+J27+J67</f>
        <v>11377648.360320004</v>
      </c>
      <c r="K68" s="30">
        <f t="shared" ref="K68" si="106">K66+K65+K27+K67</f>
        <v>11377648.360320004</v>
      </c>
      <c r="L68" s="30">
        <f t="shared" ref="L68" si="107">L66+L65+L27+L67</f>
        <v>11377648.360320004</v>
      </c>
      <c r="M68" s="30">
        <f t="shared" ref="M68:N68" si="108">M66+M65+M27+M67</f>
        <v>11377648.360320004</v>
      </c>
      <c r="N68" s="30">
        <f t="shared" si="108"/>
        <v>11377648.360320004</v>
      </c>
      <c r="O68" s="30">
        <f t="shared" ref="O68" si="109">O66+O65+O27+O67</f>
        <v>11377648.360320004</v>
      </c>
      <c r="P68" s="30">
        <f t="shared" ref="P68" si="110">P66+P65+P27+P67</f>
        <v>11377648.360320004</v>
      </c>
      <c r="Q68" s="30">
        <f t="shared" ref="Q68" si="111">Q66+Q65+Q27+Q67</f>
        <v>11377648.360320004</v>
      </c>
      <c r="R68" s="30">
        <f t="shared" ref="R68:S68" si="112">R66+R65+R27+R67</f>
        <v>11377648.360320004</v>
      </c>
      <c r="S68" s="30">
        <f t="shared" si="112"/>
        <v>11377648.360320004</v>
      </c>
      <c r="T68" s="30">
        <f t="shared" ref="T68" si="113">T66+T65+T27+T67</f>
        <v>11377648.360320004</v>
      </c>
      <c r="U68" s="30">
        <f t="shared" ref="U68" si="114">U66+U65+U27+U67</f>
        <v>11377648.360320004</v>
      </c>
      <c r="V68" s="30">
        <f t="shared" ref="V68" si="115">V66+V65+V27+V67</f>
        <v>11377648.360320004</v>
      </c>
      <c r="W68" s="30">
        <f t="shared" ref="W68:X68" si="116">W66+W65+W27+W67</f>
        <v>11377648.360320004</v>
      </c>
      <c r="X68" s="30">
        <f t="shared" si="116"/>
        <v>11377648.360320004</v>
      </c>
      <c r="Y68" s="30">
        <f t="shared" ref="Y68" si="117">Y66+Y65+Y27+Y67</f>
        <v>11377648.360320004</v>
      </c>
      <c r="Z68" s="30">
        <f t="shared" ref="Z68" si="118">Z66+Z65+Z27+Z67</f>
        <v>11377648.360320004</v>
      </c>
      <c r="AA68" s="30">
        <f t="shared" ref="AA68" si="119">AA66+AA65+AA27+AA67</f>
        <v>11377648.360320004</v>
      </c>
      <c r="AB68" s="30">
        <f t="shared" ref="AB68:AC68" si="120">AB66+AB65+AB27+AB67</f>
        <v>11377648.360320004</v>
      </c>
      <c r="AC68" s="30">
        <f t="shared" si="120"/>
        <v>11377648.360320004</v>
      </c>
      <c r="AD68" s="30">
        <f t="shared" ref="AD68" si="121">AD66+AD65+AD27+AD67</f>
        <v>11377648.360320004</v>
      </c>
      <c r="AE68" s="30">
        <f t="shared" ref="AE68" si="122">AE66+AE65+AE27+AE67</f>
        <v>11377648.360320004</v>
      </c>
      <c r="AF68" s="30">
        <f t="shared" ref="AF68" si="123">AF66+AF65+AF27+AF67</f>
        <v>11377648.360320004</v>
      </c>
      <c r="AG68" s="30">
        <f t="shared" ref="AG68:AH68" si="124">AG66+AG65+AG27+AG67</f>
        <v>11377648.360320004</v>
      </c>
      <c r="AH68" s="30">
        <f t="shared" si="124"/>
        <v>11377648.360320004</v>
      </c>
      <c r="AI68" s="30">
        <f t="shared" ref="AI68" si="125">AI66+AI65+AI27+AI67</f>
        <v>11377648.360320004</v>
      </c>
      <c r="AJ68" s="30">
        <f t="shared" ref="AJ68" si="126">AJ66+AJ65+AJ27+AJ67</f>
        <v>11377648.360320004</v>
      </c>
      <c r="AK68" s="30">
        <f t="shared" ref="AK68" si="127">AK66+AK65+AK27+AK67</f>
        <v>11377648.360320004</v>
      </c>
      <c r="AL68" s="30">
        <f t="shared" ref="AL68" si="128">AL66+AL65+AL27+AL67</f>
        <v>11377648.360320004</v>
      </c>
    </row>
  </sheetData>
  <mergeCells count="6">
    <mergeCell ref="A22:A25"/>
    <mergeCell ref="A1:E1"/>
    <mergeCell ref="A3:E3"/>
    <mergeCell ref="A7:B7"/>
    <mergeCell ref="A8:B9"/>
    <mergeCell ref="A10:A1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workbookViewId="0"/>
  </sheetViews>
  <sheetFormatPr defaultRowHeight="15"/>
  <cols>
    <col min="1" max="1" width="27" customWidth="1"/>
    <col min="2" max="2" width="8.5703125" customWidth="1"/>
    <col min="3" max="3" width="8.7109375" customWidth="1"/>
    <col min="4" max="4" width="8.28515625" customWidth="1"/>
    <col min="5" max="5" width="8.42578125" customWidth="1"/>
    <col min="6" max="6" width="14.140625" customWidth="1"/>
    <col min="7" max="7" width="15" customWidth="1"/>
    <col min="8" max="8" width="13.140625" customWidth="1"/>
    <col min="9" max="9" width="12.85546875" customWidth="1"/>
    <col min="10" max="10" width="11" customWidth="1"/>
    <col min="11" max="11" width="12.7109375" customWidth="1"/>
    <col min="12" max="12" width="15" customWidth="1"/>
    <col min="13" max="13" width="13.42578125" customWidth="1"/>
  </cols>
  <sheetData>
    <row r="1" spans="1:13">
      <c r="A1" s="84" t="s">
        <v>502</v>
      </c>
      <c r="B1" s="84" t="s">
        <v>446</v>
      </c>
      <c r="C1" s="39" t="s">
        <v>503</v>
      </c>
      <c r="D1" s="39" t="s">
        <v>504</v>
      </c>
      <c r="E1" s="39" t="s">
        <v>505</v>
      </c>
      <c r="F1" s="84" t="s">
        <v>506</v>
      </c>
      <c r="G1" s="84" t="s">
        <v>507</v>
      </c>
      <c r="H1" s="84" t="s">
        <v>508</v>
      </c>
      <c r="I1" s="84" t="s">
        <v>509</v>
      </c>
      <c r="J1" s="41" t="s">
        <v>510</v>
      </c>
      <c r="K1" s="84" t="s">
        <v>506</v>
      </c>
      <c r="L1" s="84" t="s">
        <v>511</v>
      </c>
      <c r="M1" s="84" t="s">
        <v>508</v>
      </c>
    </row>
    <row r="2" spans="1:13">
      <c r="A2" s="85" t="s">
        <v>597</v>
      </c>
      <c r="B2" s="86">
        <v>2</v>
      </c>
      <c r="C2" s="43">
        <v>25</v>
      </c>
      <c r="D2" s="43">
        <v>3</v>
      </c>
      <c r="E2" s="43">
        <f>B$26</f>
        <v>0.38</v>
      </c>
      <c r="F2" s="44">
        <f t="shared" ref="F2:F22" si="0">B2*(C2+D2)/1000</f>
        <v>5.6000000000000001E-2</v>
      </c>
      <c r="G2" s="44">
        <f t="shared" ref="G2:G22" si="1">F2*$B$25*30</f>
        <v>19.93600056</v>
      </c>
      <c r="H2" s="44">
        <f t="shared" ref="H2:H16" si="2">E2*G2</f>
        <v>7.5756802128</v>
      </c>
      <c r="I2" s="45">
        <f t="shared" ref="I2:I22" si="3">(((F2*1000/(B2*C2)))-1)*100</f>
        <v>12.000000000000011</v>
      </c>
      <c r="J2" s="46">
        <v>9</v>
      </c>
      <c r="K2" s="45">
        <f t="shared" ref="K2:K22" si="4">B2*J2/1000</f>
        <v>1.7999999999999999E-2</v>
      </c>
      <c r="L2" s="45">
        <f t="shared" ref="L2:L22" si="5">K2*$B$25*30</f>
        <v>6.4080001799999993</v>
      </c>
      <c r="M2" s="45">
        <f t="shared" ref="M2:M16" si="6">E2*L2</f>
        <v>2.4350400683999998</v>
      </c>
    </row>
    <row r="3" spans="1:13">
      <c r="A3" s="85" t="s">
        <v>598</v>
      </c>
      <c r="B3" s="86">
        <v>1</v>
      </c>
      <c r="C3" s="43">
        <v>30</v>
      </c>
      <c r="D3" s="43">
        <v>4</v>
      </c>
      <c r="E3" s="43">
        <f t="shared" ref="E3:E22" si="7">B$26</f>
        <v>0.38</v>
      </c>
      <c r="F3" s="44">
        <f t="shared" si="0"/>
        <v>3.4000000000000002E-2</v>
      </c>
      <c r="G3" s="44">
        <f t="shared" si="1"/>
        <v>12.104000340000001</v>
      </c>
      <c r="H3" s="44">
        <f t="shared" si="2"/>
        <v>4.5995201292000001</v>
      </c>
      <c r="I3" s="45">
        <f t="shared" si="3"/>
        <v>13.33333333333333</v>
      </c>
      <c r="J3" s="46">
        <v>9</v>
      </c>
      <c r="K3" s="45">
        <f t="shared" si="4"/>
        <v>8.9999999999999993E-3</v>
      </c>
      <c r="L3" s="45">
        <f t="shared" si="5"/>
        <v>3.2040000899999996</v>
      </c>
      <c r="M3" s="45">
        <f t="shared" si="6"/>
        <v>1.2175200341999999</v>
      </c>
    </row>
    <row r="4" spans="1:13">
      <c r="A4" s="85" t="s">
        <v>599</v>
      </c>
      <c r="B4" s="86">
        <v>9</v>
      </c>
      <c r="C4" s="43">
        <v>40</v>
      </c>
      <c r="D4" s="43">
        <v>5</v>
      </c>
      <c r="E4" s="43">
        <f t="shared" si="7"/>
        <v>0.38</v>
      </c>
      <c r="F4" s="44">
        <f t="shared" si="0"/>
        <v>0.40500000000000003</v>
      </c>
      <c r="G4" s="44">
        <f t="shared" si="1"/>
        <v>144.18000405000001</v>
      </c>
      <c r="H4" s="44">
        <f t="shared" si="2"/>
        <v>54.788401539000006</v>
      </c>
      <c r="I4" s="45">
        <f t="shared" si="3"/>
        <v>12.5</v>
      </c>
      <c r="J4" s="46">
        <v>12</v>
      </c>
      <c r="K4" s="45">
        <f t="shared" si="4"/>
        <v>0.108</v>
      </c>
      <c r="L4" s="45">
        <f t="shared" si="5"/>
        <v>38.448001079999997</v>
      </c>
      <c r="M4" s="45">
        <f t="shared" si="6"/>
        <v>14.610240410399999</v>
      </c>
    </row>
    <row r="5" spans="1:13">
      <c r="A5" s="85" t="s">
        <v>600</v>
      </c>
      <c r="B5" s="86">
        <v>42</v>
      </c>
      <c r="C5" s="43">
        <v>45</v>
      </c>
      <c r="D5" s="43">
        <v>6</v>
      </c>
      <c r="E5" s="43">
        <f t="shared" si="7"/>
        <v>0.38</v>
      </c>
      <c r="F5" s="44">
        <f t="shared" si="0"/>
        <v>2.1419999999999999</v>
      </c>
      <c r="G5" s="44">
        <f t="shared" si="1"/>
        <v>762.55202141999996</v>
      </c>
      <c r="H5" s="44">
        <f t="shared" si="2"/>
        <v>289.76976813959999</v>
      </c>
      <c r="I5" s="45">
        <f t="shared" si="3"/>
        <v>13.33333333333333</v>
      </c>
      <c r="J5" s="46">
        <v>12</v>
      </c>
      <c r="K5" s="45">
        <f t="shared" si="4"/>
        <v>0.504</v>
      </c>
      <c r="L5" s="45">
        <f t="shared" si="5"/>
        <v>179.42400504</v>
      </c>
      <c r="M5" s="45">
        <f t="shared" si="6"/>
        <v>68.181121915199995</v>
      </c>
    </row>
    <row r="6" spans="1:13">
      <c r="A6" s="85" t="s">
        <v>601</v>
      </c>
      <c r="B6" s="86">
        <v>1</v>
      </c>
      <c r="C6" s="43">
        <v>60</v>
      </c>
      <c r="D6" s="43">
        <v>7</v>
      </c>
      <c r="E6" s="43">
        <f t="shared" si="7"/>
        <v>0.38</v>
      </c>
      <c r="F6" s="44">
        <f t="shared" si="0"/>
        <v>6.7000000000000004E-2</v>
      </c>
      <c r="G6" s="44">
        <f t="shared" si="1"/>
        <v>23.852000669999999</v>
      </c>
      <c r="H6" s="44">
        <f t="shared" si="2"/>
        <v>9.0637602546</v>
      </c>
      <c r="I6" s="45">
        <f t="shared" si="3"/>
        <v>11.66666666666667</v>
      </c>
      <c r="J6" s="46">
        <v>15</v>
      </c>
      <c r="K6" s="45">
        <f t="shared" si="4"/>
        <v>1.4999999999999999E-2</v>
      </c>
      <c r="L6" s="45">
        <f t="shared" si="5"/>
        <v>5.3400001499999998</v>
      </c>
      <c r="M6" s="45">
        <f t="shared" si="6"/>
        <v>2.0292000570000002</v>
      </c>
    </row>
    <row r="7" spans="1:13">
      <c r="A7" s="85" t="s">
        <v>602</v>
      </c>
      <c r="B7" s="86">
        <v>1</v>
      </c>
      <c r="C7" s="43">
        <v>40</v>
      </c>
      <c r="D7" s="43"/>
      <c r="E7" s="43">
        <f t="shared" si="7"/>
        <v>0.38</v>
      </c>
      <c r="F7" s="44">
        <f t="shared" si="0"/>
        <v>0.04</v>
      </c>
      <c r="G7" s="44">
        <f t="shared" si="1"/>
        <v>14.2400004</v>
      </c>
      <c r="H7" s="44">
        <f t="shared" si="2"/>
        <v>5.4112001520000002</v>
      </c>
      <c r="I7" s="45">
        <f t="shared" si="3"/>
        <v>0</v>
      </c>
      <c r="J7" s="46">
        <v>9</v>
      </c>
      <c r="K7" s="45">
        <f t="shared" si="4"/>
        <v>8.9999999999999993E-3</v>
      </c>
      <c r="L7" s="45">
        <f t="shared" si="5"/>
        <v>3.2040000899999996</v>
      </c>
      <c r="M7" s="45">
        <f t="shared" si="6"/>
        <v>1.2175200341999999</v>
      </c>
    </row>
    <row r="8" spans="1:13">
      <c r="A8" s="85" t="s">
        <v>603</v>
      </c>
      <c r="B8" s="86">
        <v>1</v>
      </c>
      <c r="C8" s="43">
        <v>150</v>
      </c>
      <c r="D8" s="43"/>
      <c r="E8" s="43">
        <f t="shared" si="7"/>
        <v>0.38</v>
      </c>
      <c r="F8" s="44">
        <f t="shared" si="0"/>
        <v>0.15</v>
      </c>
      <c r="G8" s="44">
        <f t="shared" si="1"/>
        <v>53.400001500000002</v>
      </c>
      <c r="H8" s="44">
        <f t="shared" si="2"/>
        <v>20.292000570000003</v>
      </c>
      <c r="I8" s="45">
        <f t="shared" si="3"/>
        <v>0</v>
      </c>
      <c r="J8" s="46">
        <v>15</v>
      </c>
      <c r="K8" s="45">
        <f t="shared" si="4"/>
        <v>1.4999999999999999E-2</v>
      </c>
      <c r="L8" s="45">
        <f t="shared" si="5"/>
        <v>5.3400001499999998</v>
      </c>
      <c r="M8" s="45">
        <f t="shared" si="6"/>
        <v>2.0292000570000002</v>
      </c>
    </row>
    <row r="9" spans="1:13">
      <c r="A9" s="85" t="s">
        <v>604</v>
      </c>
      <c r="B9" s="86">
        <v>5</v>
      </c>
      <c r="C9" s="43">
        <v>70</v>
      </c>
      <c r="D9" s="43">
        <v>15</v>
      </c>
      <c r="E9" s="43">
        <f t="shared" si="7"/>
        <v>0.38</v>
      </c>
      <c r="F9" s="44">
        <f t="shared" si="0"/>
        <v>0.42499999999999999</v>
      </c>
      <c r="G9" s="44">
        <f t="shared" si="1"/>
        <v>151.30000425</v>
      </c>
      <c r="H9" s="44">
        <f t="shared" si="2"/>
        <v>57.494001615000002</v>
      </c>
      <c r="I9" s="45">
        <f t="shared" si="3"/>
        <v>21.42857142857142</v>
      </c>
      <c r="J9" s="46">
        <v>33</v>
      </c>
      <c r="K9" s="45">
        <f t="shared" si="4"/>
        <v>0.16500000000000001</v>
      </c>
      <c r="L9" s="45">
        <f t="shared" si="5"/>
        <v>58.740001650000004</v>
      </c>
      <c r="M9" s="45">
        <f t="shared" si="6"/>
        <v>22.321200627000003</v>
      </c>
    </row>
    <row r="10" spans="1:13">
      <c r="A10" s="85" t="s">
        <v>605</v>
      </c>
      <c r="B10" s="86">
        <v>68</v>
      </c>
      <c r="C10" s="43">
        <v>250</v>
      </c>
      <c r="D10" s="43">
        <v>32</v>
      </c>
      <c r="E10" s="43">
        <f t="shared" si="7"/>
        <v>0.38</v>
      </c>
      <c r="F10" s="44">
        <f t="shared" si="0"/>
        <v>19.175999999999998</v>
      </c>
      <c r="G10" s="44">
        <f t="shared" si="1"/>
        <v>6826.6561917599993</v>
      </c>
      <c r="H10" s="44">
        <f t="shared" si="2"/>
        <v>2594.1293528687997</v>
      </c>
      <c r="I10" s="45">
        <f t="shared" si="3"/>
        <v>12.79999999999999</v>
      </c>
      <c r="J10" s="46">
        <v>97</v>
      </c>
      <c r="K10" s="45">
        <f t="shared" si="4"/>
        <v>6.5960000000000001</v>
      </c>
      <c r="L10" s="45">
        <f t="shared" si="5"/>
        <v>2348.17606596</v>
      </c>
      <c r="M10" s="45">
        <f t="shared" si="6"/>
        <v>892.30690506480005</v>
      </c>
    </row>
    <row r="11" spans="1:13">
      <c r="A11" s="85" t="s">
        <v>606</v>
      </c>
      <c r="B11" s="86">
        <v>16</v>
      </c>
      <c r="C11" s="43">
        <v>400</v>
      </c>
      <c r="D11" s="43">
        <v>40</v>
      </c>
      <c r="E11" s="43">
        <f t="shared" si="7"/>
        <v>0.38</v>
      </c>
      <c r="F11" s="44">
        <f t="shared" si="0"/>
        <v>7.04</v>
      </c>
      <c r="G11" s="44">
        <f t="shared" si="1"/>
        <v>2506.2400704000001</v>
      </c>
      <c r="H11" s="44">
        <f t="shared" si="2"/>
        <v>952.3712267520001</v>
      </c>
      <c r="I11" s="45">
        <f t="shared" si="3"/>
        <v>10.000000000000009</v>
      </c>
      <c r="J11" s="46">
        <v>128</v>
      </c>
      <c r="K11" s="45">
        <f t="shared" si="4"/>
        <v>2.048</v>
      </c>
      <c r="L11" s="45">
        <f t="shared" si="5"/>
        <v>729.08802047999995</v>
      </c>
      <c r="M11" s="45">
        <f t="shared" si="6"/>
        <v>277.05344778239999</v>
      </c>
    </row>
    <row r="12" spans="1:13">
      <c r="A12" s="85" t="s">
        <v>607</v>
      </c>
      <c r="B12" s="86">
        <v>5</v>
      </c>
      <c r="C12" s="43">
        <v>160</v>
      </c>
      <c r="D12" s="43">
        <v>25</v>
      </c>
      <c r="E12" s="43">
        <f t="shared" si="7"/>
        <v>0.38</v>
      </c>
      <c r="F12" s="44">
        <f t="shared" si="0"/>
        <v>0.92500000000000004</v>
      </c>
      <c r="G12" s="44">
        <f t="shared" si="1"/>
        <v>329.30000925000002</v>
      </c>
      <c r="H12" s="44">
        <f t="shared" si="2"/>
        <v>125.134003515</v>
      </c>
      <c r="I12" s="45">
        <f t="shared" si="3"/>
        <v>15.625</v>
      </c>
      <c r="J12" s="46">
        <v>65</v>
      </c>
      <c r="K12" s="45">
        <f t="shared" si="4"/>
        <v>0.32500000000000001</v>
      </c>
      <c r="L12" s="45">
        <f t="shared" si="5"/>
        <v>115.70000324999999</v>
      </c>
      <c r="M12" s="45">
        <f t="shared" si="6"/>
        <v>43.966001235</v>
      </c>
    </row>
    <row r="13" spans="1:13">
      <c r="A13" s="85" t="s">
        <v>608</v>
      </c>
      <c r="B13" s="86">
        <v>3</v>
      </c>
      <c r="C13" s="43">
        <v>250</v>
      </c>
      <c r="D13" s="43">
        <v>32</v>
      </c>
      <c r="E13" s="43">
        <f t="shared" si="7"/>
        <v>0.38</v>
      </c>
      <c r="F13" s="44">
        <f t="shared" si="0"/>
        <v>0.84599999999999997</v>
      </c>
      <c r="G13" s="44">
        <f t="shared" si="1"/>
        <v>301.17600845999999</v>
      </c>
      <c r="H13" s="44">
        <f t="shared" si="2"/>
        <v>114.4468832148</v>
      </c>
      <c r="I13" s="45">
        <f t="shared" si="3"/>
        <v>12.79999999999999</v>
      </c>
      <c r="J13" s="46">
        <v>97</v>
      </c>
      <c r="K13" s="45">
        <f t="shared" si="4"/>
        <v>0.29099999999999998</v>
      </c>
      <c r="L13" s="45">
        <f t="shared" si="5"/>
        <v>103.59600291</v>
      </c>
      <c r="M13" s="45">
        <f t="shared" si="6"/>
        <v>39.366481105799998</v>
      </c>
    </row>
    <row r="14" spans="1:13">
      <c r="A14" s="35" t="s">
        <v>532</v>
      </c>
      <c r="B14" s="42">
        <v>282</v>
      </c>
      <c r="C14" s="43">
        <v>80</v>
      </c>
      <c r="D14" s="43">
        <v>10.8</v>
      </c>
      <c r="E14" s="43">
        <f t="shared" si="7"/>
        <v>0.38</v>
      </c>
      <c r="F14" s="44">
        <f t="shared" si="0"/>
        <v>25.605599999999999</v>
      </c>
      <c r="G14" s="44">
        <f t="shared" si="1"/>
        <v>9115.5938560559989</v>
      </c>
      <c r="H14" s="44">
        <f t="shared" si="2"/>
        <v>3463.9256653012794</v>
      </c>
      <c r="I14" s="45">
        <f t="shared" si="3"/>
        <v>13.5</v>
      </c>
      <c r="J14" s="43">
        <v>33</v>
      </c>
      <c r="K14" s="45">
        <f t="shared" si="4"/>
        <v>9.3059999999999992</v>
      </c>
      <c r="L14" s="45">
        <f t="shared" si="5"/>
        <v>3312.9360930599996</v>
      </c>
      <c r="M14" s="45">
        <f t="shared" si="6"/>
        <v>1258.9157153627998</v>
      </c>
    </row>
    <row r="15" spans="1:13">
      <c r="A15" s="35" t="s">
        <v>533</v>
      </c>
      <c r="B15" s="42">
        <v>67</v>
      </c>
      <c r="C15" s="46">
        <v>125</v>
      </c>
      <c r="D15" s="43">
        <v>14.95</v>
      </c>
      <c r="E15" s="43">
        <f t="shared" si="7"/>
        <v>0.38</v>
      </c>
      <c r="F15" s="44">
        <f t="shared" si="0"/>
        <v>9.3766499999999997</v>
      </c>
      <c r="G15" s="44">
        <f t="shared" si="1"/>
        <v>3338.0874937664998</v>
      </c>
      <c r="H15" s="44">
        <f t="shared" si="2"/>
        <v>1268.4732476312699</v>
      </c>
      <c r="I15" s="45">
        <f t="shared" si="3"/>
        <v>11.959999999999994</v>
      </c>
      <c r="J15" s="43">
        <v>65</v>
      </c>
      <c r="K15" s="45">
        <f t="shared" si="4"/>
        <v>4.3550000000000004</v>
      </c>
      <c r="L15" s="45">
        <f t="shared" si="5"/>
        <v>1550.38004355</v>
      </c>
      <c r="M15" s="45">
        <f t="shared" si="6"/>
        <v>589.14441654899997</v>
      </c>
    </row>
    <row r="16" spans="1:13">
      <c r="A16" s="35" t="s">
        <v>534</v>
      </c>
      <c r="B16" s="42">
        <v>20</v>
      </c>
      <c r="C16" s="46">
        <v>250</v>
      </c>
      <c r="D16" s="43">
        <v>26.2</v>
      </c>
      <c r="E16" s="43">
        <f t="shared" si="7"/>
        <v>0.38</v>
      </c>
      <c r="F16" s="44">
        <f t="shared" si="0"/>
        <v>5.524</v>
      </c>
      <c r="G16" s="44">
        <f t="shared" si="1"/>
        <v>1966.54405524</v>
      </c>
      <c r="H16" s="44">
        <f t="shared" si="2"/>
        <v>747.28674099120008</v>
      </c>
      <c r="I16" s="45">
        <f t="shared" si="3"/>
        <v>10.48</v>
      </c>
      <c r="J16" s="43">
        <v>97</v>
      </c>
      <c r="K16" s="45">
        <f t="shared" si="4"/>
        <v>1.94</v>
      </c>
      <c r="L16" s="45">
        <f t="shared" si="5"/>
        <v>690.64001939999991</v>
      </c>
      <c r="M16" s="45">
        <f t="shared" si="6"/>
        <v>262.44320737199996</v>
      </c>
    </row>
    <row r="17" spans="1:13">
      <c r="A17" s="35" t="s">
        <v>535</v>
      </c>
      <c r="B17" s="42">
        <v>1</v>
      </c>
      <c r="C17" s="47">
        <v>400</v>
      </c>
      <c r="D17" s="47">
        <v>37.200000000000003</v>
      </c>
      <c r="E17" s="43">
        <f t="shared" si="7"/>
        <v>0.38</v>
      </c>
      <c r="F17" s="44">
        <f t="shared" si="0"/>
        <v>0.43719999999999998</v>
      </c>
      <c r="G17" s="44">
        <f t="shared" si="1"/>
        <v>155.64320437199999</v>
      </c>
      <c r="H17" s="44">
        <f>E17*G17</f>
        <v>59.144417661359995</v>
      </c>
      <c r="I17" s="45">
        <f t="shared" si="3"/>
        <v>9.2999999999999972</v>
      </c>
      <c r="J17" s="48">
        <v>128</v>
      </c>
      <c r="K17" s="45">
        <f t="shared" si="4"/>
        <v>0.128</v>
      </c>
      <c r="L17" s="45">
        <f t="shared" si="5"/>
        <v>45.568001279999997</v>
      </c>
      <c r="M17" s="45">
        <f>E17*L17</f>
        <v>17.315840486399999</v>
      </c>
    </row>
    <row r="18" spans="1:13">
      <c r="A18" s="42" t="s">
        <v>536</v>
      </c>
      <c r="B18" s="42">
        <v>14549</v>
      </c>
      <c r="C18" s="47">
        <v>70</v>
      </c>
      <c r="D18" s="47">
        <v>15.2</v>
      </c>
      <c r="E18" s="43">
        <f t="shared" si="7"/>
        <v>0.38</v>
      </c>
      <c r="F18" s="44">
        <f t="shared" si="0"/>
        <v>1239.5748000000001</v>
      </c>
      <c r="G18" s="44">
        <f t="shared" si="1"/>
        <v>441288.64119574806</v>
      </c>
      <c r="H18" s="44">
        <f>E18*G18</f>
        <v>167689.68365438425</v>
      </c>
      <c r="I18" s="45">
        <f t="shared" si="3"/>
        <v>21.714285714285708</v>
      </c>
      <c r="J18" s="48">
        <v>33</v>
      </c>
      <c r="K18" s="45">
        <f t="shared" si="4"/>
        <v>480.11700000000002</v>
      </c>
      <c r="L18" s="45">
        <f t="shared" si="5"/>
        <v>170921.65680117</v>
      </c>
      <c r="M18" s="45">
        <f>E18*L18</f>
        <v>64950.229584444598</v>
      </c>
    </row>
    <row r="19" spans="1:13">
      <c r="A19" s="42" t="s">
        <v>537</v>
      </c>
      <c r="B19" s="42">
        <v>4524</v>
      </c>
      <c r="C19" s="47">
        <v>100</v>
      </c>
      <c r="D19" s="47">
        <v>18.2</v>
      </c>
      <c r="E19" s="43">
        <f t="shared" si="7"/>
        <v>0.38</v>
      </c>
      <c r="F19" s="44">
        <f t="shared" si="0"/>
        <v>534.73680000000002</v>
      </c>
      <c r="G19" s="44">
        <f t="shared" si="1"/>
        <v>190366.30614736798</v>
      </c>
      <c r="H19" s="44">
        <f>E19*G19</f>
        <v>72339.196335999834</v>
      </c>
      <c r="I19" s="45">
        <f t="shared" si="3"/>
        <v>18.200000000000017</v>
      </c>
      <c r="J19" s="48">
        <v>33</v>
      </c>
      <c r="K19" s="45">
        <f t="shared" si="4"/>
        <v>149.292</v>
      </c>
      <c r="L19" s="45">
        <f t="shared" si="5"/>
        <v>53147.953492920002</v>
      </c>
      <c r="M19" s="45">
        <f>E19*L19</f>
        <v>20196.222327309602</v>
      </c>
    </row>
    <row r="20" spans="1:13">
      <c r="A20" s="42" t="s">
        <v>538</v>
      </c>
      <c r="B20" s="42">
        <v>739</v>
      </c>
      <c r="C20" s="47">
        <v>150</v>
      </c>
      <c r="D20" s="47">
        <v>23.2</v>
      </c>
      <c r="E20" s="43">
        <f t="shared" si="7"/>
        <v>0.38</v>
      </c>
      <c r="F20" s="44">
        <f t="shared" si="0"/>
        <v>127.99479999999998</v>
      </c>
      <c r="G20" s="44">
        <f t="shared" si="1"/>
        <v>45566.150079947998</v>
      </c>
      <c r="H20" s="44">
        <f t="shared" ref="H20:H22" si="8">E20*G20</f>
        <v>17315.13703038024</v>
      </c>
      <c r="I20" s="45">
        <f t="shared" si="3"/>
        <v>15.466666666666651</v>
      </c>
      <c r="J20" s="48">
        <v>65</v>
      </c>
      <c r="K20" s="45">
        <f t="shared" si="4"/>
        <v>48.034999999999997</v>
      </c>
      <c r="L20" s="45">
        <f t="shared" si="5"/>
        <v>17100.460480349997</v>
      </c>
      <c r="M20" s="45">
        <f t="shared" ref="M20:M22" si="9">E20*L20</f>
        <v>6498.1749825329989</v>
      </c>
    </row>
    <row r="21" spans="1:13">
      <c r="A21" s="42" t="s">
        <v>539</v>
      </c>
      <c r="B21" s="42">
        <v>1228</v>
      </c>
      <c r="C21" s="47">
        <v>250</v>
      </c>
      <c r="D21" s="47">
        <v>31.2</v>
      </c>
      <c r="E21" s="43">
        <f t="shared" si="7"/>
        <v>0.38</v>
      </c>
      <c r="F21" s="44">
        <f t="shared" si="0"/>
        <v>345.31359999999995</v>
      </c>
      <c r="G21" s="44">
        <f t="shared" si="1"/>
        <v>122931.64505313599</v>
      </c>
      <c r="H21" s="44">
        <f t="shared" si="8"/>
        <v>46714.025120191676</v>
      </c>
      <c r="I21" s="45">
        <f t="shared" si="3"/>
        <v>12.480000000000002</v>
      </c>
      <c r="J21" s="48">
        <v>97</v>
      </c>
      <c r="K21" s="45">
        <f t="shared" si="4"/>
        <v>119.116</v>
      </c>
      <c r="L21" s="45">
        <f t="shared" si="5"/>
        <v>42405.297191159996</v>
      </c>
      <c r="M21" s="45">
        <f t="shared" si="9"/>
        <v>16114.012932640799</v>
      </c>
    </row>
    <row r="22" spans="1:13">
      <c r="A22" s="42" t="s">
        <v>540</v>
      </c>
      <c r="B22" s="42">
        <v>55</v>
      </c>
      <c r="C22" s="47">
        <v>400</v>
      </c>
      <c r="D22" s="47">
        <v>39.200000000000003</v>
      </c>
      <c r="E22" s="43">
        <f t="shared" si="7"/>
        <v>0.38</v>
      </c>
      <c r="F22" s="44">
        <f t="shared" si="0"/>
        <v>24.155999999999999</v>
      </c>
      <c r="G22" s="44">
        <f t="shared" si="1"/>
        <v>8599.5362415599993</v>
      </c>
      <c r="H22" s="44">
        <f t="shared" si="8"/>
        <v>3267.8237717927996</v>
      </c>
      <c r="I22" s="45">
        <f t="shared" si="3"/>
        <v>9.8000000000000078</v>
      </c>
      <c r="J22" s="48">
        <v>128</v>
      </c>
      <c r="K22" s="45">
        <f t="shared" si="4"/>
        <v>7.04</v>
      </c>
      <c r="L22" s="45">
        <f t="shared" si="5"/>
        <v>2506.2400704000001</v>
      </c>
      <c r="M22" s="45">
        <f t="shared" si="9"/>
        <v>952.3712267520001</v>
      </c>
    </row>
    <row r="23" spans="1:13">
      <c r="A23" s="49" t="s">
        <v>1</v>
      </c>
      <c r="B23" s="50">
        <f>SUM(B2:B22)</f>
        <v>21619</v>
      </c>
      <c r="C23" s="50"/>
      <c r="D23" s="50"/>
      <c r="E23" s="50"/>
      <c r="F23" s="51">
        <f>SUM(F2:F22)</f>
        <v>2344.0254500000001</v>
      </c>
      <c r="G23" s="51">
        <f t="shared" ref="G23:L23" si="10">SUM(G2:G22)</f>
        <v>834473.08364025457</v>
      </c>
      <c r="H23" s="51">
        <f t="shared" si="10"/>
        <v>317099.77178329672</v>
      </c>
      <c r="I23" s="51"/>
      <c r="J23" s="51"/>
      <c r="K23" s="51">
        <f t="shared" si="10"/>
        <v>829.4319999999999</v>
      </c>
      <c r="L23" s="51">
        <f t="shared" si="10"/>
        <v>295277.80029431998</v>
      </c>
      <c r="M23" s="51">
        <f>SUM(M2:M22)</f>
        <v>112205.56411184161</v>
      </c>
    </row>
    <row r="24" spans="1:13">
      <c r="A24" s="52"/>
      <c r="B24" s="47"/>
      <c r="C24" s="47"/>
      <c r="D24" s="47"/>
      <c r="E24" s="47"/>
      <c r="F24" s="53"/>
      <c r="G24" s="53"/>
      <c r="H24" s="53"/>
      <c r="I24" s="53"/>
      <c r="J24" s="54"/>
      <c r="K24" s="53"/>
      <c r="L24" s="53"/>
      <c r="M24" s="53"/>
    </row>
    <row r="25" spans="1:13">
      <c r="A25" s="52" t="s">
        <v>512</v>
      </c>
      <c r="B25" s="47">
        <v>11.866667</v>
      </c>
      <c r="C25" s="47"/>
      <c r="D25" s="47"/>
      <c r="E25" s="47"/>
      <c r="F25" s="53"/>
      <c r="G25" s="53"/>
      <c r="H25" s="53"/>
      <c r="I25" s="53"/>
      <c r="J25" s="54"/>
      <c r="K25" s="53"/>
      <c r="L25" s="53" t="s">
        <v>513</v>
      </c>
      <c r="M25" s="44">
        <f>100-(M23/H23*100)</f>
        <v>64.61505996020648</v>
      </c>
    </row>
    <row r="26" spans="1:13">
      <c r="A26" s="52" t="s">
        <v>514</v>
      </c>
      <c r="B26" s="47">
        <v>0.38</v>
      </c>
      <c r="C26" s="47"/>
      <c r="D26" s="47"/>
      <c r="E26" s="47"/>
      <c r="F26" s="53"/>
      <c r="G26" s="53"/>
      <c r="H26" s="53"/>
      <c r="I26" s="53"/>
      <c r="J26" s="54"/>
      <c r="K26" s="53"/>
      <c r="L26" s="53"/>
      <c r="M26" s="53"/>
    </row>
    <row r="28" spans="1:13">
      <c r="A28" s="52" t="s">
        <v>515</v>
      </c>
      <c r="B28" s="53" t="s">
        <v>516</v>
      </c>
    </row>
    <row r="29" spans="1:13">
      <c r="A29" s="45">
        <f>H23</f>
        <v>317099.77178329672</v>
      </c>
      <c r="B29" s="53">
        <v>1</v>
      </c>
    </row>
    <row r="30" spans="1:13">
      <c r="A30" s="45">
        <f>A29-($H$23-$M$23)/36</f>
        <v>311408.26601464517</v>
      </c>
      <c r="B30" s="53">
        <v>2</v>
      </c>
    </row>
    <row r="31" spans="1:13">
      <c r="A31" s="45">
        <f t="shared" ref="A31:A64" si="11">A30-($H$23-$M$23)/36</f>
        <v>305716.76024599362</v>
      </c>
      <c r="B31" s="53">
        <v>3</v>
      </c>
    </row>
    <row r="32" spans="1:13">
      <c r="A32" s="45">
        <f t="shared" si="11"/>
        <v>300025.25447734207</v>
      </c>
      <c r="B32" s="53">
        <v>4</v>
      </c>
    </row>
    <row r="33" spans="1:2">
      <c r="A33" s="45">
        <f t="shared" si="11"/>
        <v>294333.74870869052</v>
      </c>
      <c r="B33" s="53">
        <v>5</v>
      </c>
    </row>
    <row r="34" spans="1:2">
      <c r="A34" s="45">
        <f t="shared" si="11"/>
        <v>288642.24294003897</v>
      </c>
      <c r="B34" s="53">
        <v>6</v>
      </c>
    </row>
    <row r="35" spans="1:2">
      <c r="A35" s="45">
        <f t="shared" si="11"/>
        <v>282950.73717138742</v>
      </c>
      <c r="B35" s="53">
        <v>7</v>
      </c>
    </row>
    <row r="36" spans="1:2">
      <c r="A36" s="45">
        <f t="shared" si="11"/>
        <v>277259.23140273587</v>
      </c>
      <c r="B36" s="53">
        <v>8</v>
      </c>
    </row>
    <row r="37" spans="1:2">
      <c r="A37" s="45">
        <f t="shared" si="11"/>
        <v>271567.72563408432</v>
      </c>
      <c r="B37" s="53">
        <v>9</v>
      </c>
    </row>
    <row r="38" spans="1:2">
      <c r="A38" s="45">
        <f t="shared" si="11"/>
        <v>265876.21986543277</v>
      </c>
      <c r="B38" s="53">
        <v>10</v>
      </c>
    </row>
    <row r="39" spans="1:2">
      <c r="A39" s="45">
        <f t="shared" si="11"/>
        <v>260184.71409678124</v>
      </c>
      <c r="B39" s="53">
        <v>11</v>
      </c>
    </row>
    <row r="40" spans="1:2">
      <c r="A40" s="45">
        <f t="shared" si="11"/>
        <v>254493.20832812972</v>
      </c>
      <c r="B40" s="53">
        <v>12</v>
      </c>
    </row>
    <row r="41" spans="1:2">
      <c r="A41" s="45">
        <f t="shared" si="11"/>
        <v>248801.7025594782</v>
      </c>
      <c r="B41" s="53">
        <v>13</v>
      </c>
    </row>
    <row r="42" spans="1:2">
      <c r="A42" s="45">
        <f t="shared" si="11"/>
        <v>243110.19679082668</v>
      </c>
      <c r="B42" s="53">
        <v>14</v>
      </c>
    </row>
    <row r="43" spans="1:2">
      <c r="A43" s="45">
        <f t="shared" si="11"/>
        <v>237418.69102217516</v>
      </c>
      <c r="B43" s="53">
        <v>15</v>
      </c>
    </row>
    <row r="44" spans="1:2">
      <c r="A44" s="45">
        <f t="shared" si="11"/>
        <v>231727.18525352364</v>
      </c>
      <c r="B44" s="53">
        <v>16</v>
      </c>
    </row>
    <row r="45" spans="1:2">
      <c r="A45" s="45">
        <f t="shared" si="11"/>
        <v>226035.67948487212</v>
      </c>
      <c r="B45" s="53">
        <v>17</v>
      </c>
    </row>
    <row r="46" spans="1:2">
      <c r="A46" s="45">
        <f t="shared" si="11"/>
        <v>220344.1737162206</v>
      </c>
      <c r="B46" s="53">
        <v>18</v>
      </c>
    </row>
    <row r="47" spans="1:2">
      <c r="A47" s="45">
        <f t="shared" si="11"/>
        <v>214652.66794756908</v>
      </c>
      <c r="B47" s="53">
        <v>19</v>
      </c>
    </row>
    <row r="48" spans="1:2">
      <c r="A48" s="45">
        <f t="shared" si="11"/>
        <v>208961.16217891756</v>
      </c>
      <c r="B48" s="53">
        <v>20</v>
      </c>
    </row>
    <row r="49" spans="1:2">
      <c r="A49" s="45">
        <f t="shared" si="11"/>
        <v>203269.65641026603</v>
      </c>
      <c r="B49" s="53">
        <v>21</v>
      </c>
    </row>
    <row r="50" spans="1:2">
      <c r="A50" s="45">
        <f t="shared" si="11"/>
        <v>197578.15064161451</v>
      </c>
      <c r="B50" s="53">
        <v>22</v>
      </c>
    </row>
    <row r="51" spans="1:2">
      <c r="A51" s="45">
        <f t="shared" si="11"/>
        <v>191886.64487296299</v>
      </c>
      <c r="B51" s="53">
        <v>23</v>
      </c>
    </row>
    <row r="52" spans="1:2">
      <c r="A52" s="45">
        <f t="shared" si="11"/>
        <v>186195.13910431147</v>
      </c>
      <c r="B52" s="53">
        <v>24</v>
      </c>
    </row>
    <row r="53" spans="1:2">
      <c r="A53" s="45">
        <f t="shared" si="11"/>
        <v>180503.63333565995</v>
      </c>
      <c r="B53" s="53">
        <v>25</v>
      </c>
    </row>
    <row r="54" spans="1:2">
      <c r="A54" s="45">
        <f t="shared" si="11"/>
        <v>174812.12756700843</v>
      </c>
      <c r="B54" s="53">
        <v>26</v>
      </c>
    </row>
    <row r="55" spans="1:2">
      <c r="A55" s="45">
        <f t="shared" si="11"/>
        <v>169120.62179835691</v>
      </c>
      <c r="B55" s="53">
        <v>27</v>
      </c>
    </row>
    <row r="56" spans="1:2">
      <c r="A56" s="45">
        <f t="shared" si="11"/>
        <v>163429.11602970539</v>
      </c>
      <c r="B56" s="53">
        <v>28</v>
      </c>
    </row>
    <row r="57" spans="1:2">
      <c r="A57" s="45">
        <f t="shared" si="11"/>
        <v>157737.61026105387</v>
      </c>
      <c r="B57" s="53">
        <v>29</v>
      </c>
    </row>
    <row r="58" spans="1:2">
      <c r="A58" s="45">
        <f t="shared" si="11"/>
        <v>152046.10449240234</v>
      </c>
      <c r="B58" s="53">
        <v>30</v>
      </c>
    </row>
    <row r="59" spans="1:2">
      <c r="A59" s="45">
        <f t="shared" si="11"/>
        <v>146354.59872375082</v>
      </c>
      <c r="B59" s="53">
        <v>31</v>
      </c>
    </row>
    <row r="60" spans="1:2">
      <c r="A60" s="45">
        <f t="shared" si="11"/>
        <v>140663.0929550993</v>
      </c>
      <c r="B60" s="53">
        <v>32</v>
      </c>
    </row>
    <row r="61" spans="1:2">
      <c r="A61" s="45">
        <f t="shared" si="11"/>
        <v>134971.58718644778</v>
      </c>
      <c r="B61" s="53">
        <v>33</v>
      </c>
    </row>
    <row r="62" spans="1:2">
      <c r="A62" s="45">
        <f t="shared" si="11"/>
        <v>129280.08141779625</v>
      </c>
      <c r="B62" s="53">
        <v>34</v>
      </c>
    </row>
    <row r="63" spans="1:2">
      <c r="A63" s="45">
        <f t="shared" si="11"/>
        <v>123588.57564914471</v>
      </c>
      <c r="B63" s="53">
        <v>35</v>
      </c>
    </row>
    <row r="64" spans="1:2">
      <c r="A64" s="45">
        <f t="shared" si="11"/>
        <v>117897.06988049317</v>
      </c>
      <c r="B64" s="53">
        <v>36</v>
      </c>
    </row>
    <row r="65" spans="1:2">
      <c r="A65" s="45">
        <f>M23</f>
        <v>112205.56411184161</v>
      </c>
      <c r="B65" s="53">
        <v>37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24" sqref="A24"/>
    </sheetView>
  </sheetViews>
  <sheetFormatPr defaultRowHeight="15"/>
  <cols>
    <col min="2" max="2" width="14.5703125" customWidth="1"/>
    <col min="3" max="3" width="18.42578125" customWidth="1"/>
    <col min="4" max="4" width="18.28515625" customWidth="1"/>
    <col min="5" max="5" width="18.140625" customWidth="1"/>
    <col min="6" max="6" width="9.5703125" bestFit="1" customWidth="1"/>
  </cols>
  <sheetData>
    <row r="1" spans="1:6" ht="15" customHeight="1">
      <c r="A1" s="95" t="s">
        <v>427</v>
      </c>
      <c r="B1" s="83" t="s">
        <v>428</v>
      </c>
      <c r="C1" s="83" t="s">
        <v>429</v>
      </c>
      <c r="D1" s="95" t="s">
        <v>500</v>
      </c>
      <c r="E1" s="95" t="s">
        <v>545</v>
      </c>
    </row>
    <row r="2" spans="1:6">
      <c r="A2" s="95"/>
      <c r="B2" s="83" t="s">
        <v>501</v>
      </c>
      <c r="C2" s="83" t="s">
        <v>544</v>
      </c>
      <c r="D2" s="95"/>
      <c r="E2" s="95"/>
    </row>
    <row r="3" spans="1:6">
      <c r="A3" s="87">
        <v>2</v>
      </c>
      <c r="B3" s="87" t="s">
        <v>609</v>
      </c>
      <c r="C3" s="88">
        <v>1138.8149600784423</v>
      </c>
      <c r="D3" s="55" t="s">
        <v>610</v>
      </c>
      <c r="E3" s="56">
        <f t="shared" ref="E3:E23" si="0">A3*C3</f>
        <v>2277.6299201568845</v>
      </c>
      <c r="F3" s="18"/>
    </row>
    <row r="4" spans="1:6">
      <c r="A4" s="87">
        <v>1</v>
      </c>
      <c r="B4" s="87" t="s">
        <v>611</v>
      </c>
      <c r="C4" s="88">
        <v>1138.8149600784423</v>
      </c>
      <c r="D4" s="55" t="s">
        <v>610</v>
      </c>
      <c r="E4" s="56">
        <f t="shared" si="0"/>
        <v>1138.8149600784423</v>
      </c>
      <c r="F4" s="18"/>
    </row>
    <row r="5" spans="1:6">
      <c r="A5" s="87">
        <v>9</v>
      </c>
      <c r="B5" s="87" t="s">
        <v>612</v>
      </c>
      <c r="C5" s="88">
        <v>1225.6618574029976</v>
      </c>
      <c r="D5" s="55" t="s">
        <v>613</v>
      </c>
      <c r="E5" s="56">
        <f t="shared" si="0"/>
        <v>11030.956716626979</v>
      </c>
      <c r="F5" s="18"/>
    </row>
    <row r="6" spans="1:6">
      <c r="A6" s="87">
        <v>42</v>
      </c>
      <c r="B6" s="87" t="s">
        <v>614</v>
      </c>
      <c r="C6" s="88">
        <v>1225.6618574029976</v>
      </c>
      <c r="D6" s="55" t="s">
        <v>613</v>
      </c>
      <c r="E6" s="56">
        <f t="shared" si="0"/>
        <v>51477.798010925901</v>
      </c>
      <c r="F6" s="18"/>
    </row>
    <row r="7" spans="1:6">
      <c r="A7" s="87">
        <v>1</v>
      </c>
      <c r="B7" s="87" t="s">
        <v>615</v>
      </c>
      <c r="C7" s="88">
        <v>1266.283793248354</v>
      </c>
      <c r="D7" s="55" t="s">
        <v>616</v>
      </c>
      <c r="E7" s="56">
        <f t="shared" si="0"/>
        <v>1266.283793248354</v>
      </c>
      <c r="F7" s="18"/>
    </row>
    <row r="8" spans="1:6">
      <c r="A8" s="87">
        <v>1</v>
      </c>
      <c r="B8" s="87" t="s">
        <v>617</v>
      </c>
      <c r="C8" s="88">
        <v>1138.8149600784423</v>
      </c>
      <c r="D8" s="55" t="s">
        <v>610</v>
      </c>
      <c r="E8" s="56">
        <f t="shared" si="0"/>
        <v>1138.8149600784423</v>
      </c>
      <c r="F8" s="18"/>
    </row>
    <row r="9" spans="1:6">
      <c r="A9" s="87">
        <v>1</v>
      </c>
      <c r="B9" s="87" t="s">
        <v>618</v>
      </c>
      <c r="C9" s="88">
        <v>1266.283793248354</v>
      </c>
      <c r="D9" s="55" t="s">
        <v>616</v>
      </c>
      <c r="E9" s="56">
        <f t="shared" si="0"/>
        <v>1266.283793248354</v>
      </c>
      <c r="F9" s="18"/>
    </row>
    <row r="10" spans="1:6">
      <c r="A10" s="87">
        <v>5</v>
      </c>
      <c r="B10" s="87" t="s">
        <v>619</v>
      </c>
      <c r="C10" s="88">
        <v>1587.169071298501</v>
      </c>
      <c r="D10" s="55" t="s">
        <v>541</v>
      </c>
      <c r="E10" s="56">
        <f t="shared" si="0"/>
        <v>7935.8453564925048</v>
      </c>
      <c r="F10" s="18"/>
    </row>
    <row r="11" spans="1:6">
      <c r="A11" s="87">
        <v>68</v>
      </c>
      <c r="B11" s="87" t="s">
        <v>620</v>
      </c>
      <c r="C11" s="88">
        <v>2645.2304244291918</v>
      </c>
      <c r="D11" s="55" t="s">
        <v>523</v>
      </c>
      <c r="E11" s="56">
        <f t="shared" si="0"/>
        <v>179875.66886118503</v>
      </c>
      <c r="F11" s="18"/>
    </row>
    <row r="12" spans="1:6">
      <c r="A12" s="87">
        <v>16</v>
      </c>
      <c r="B12" s="87" t="s">
        <v>621</v>
      </c>
      <c r="C12" s="88">
        <v>3228.5474156044261</v>
      </c>
      <c r="D12" s="55" t="s">
        <v>543</v>
      </c>
      <c r="E12" s="56">
        <f t="shared" si="0"/>
        <v>51656.758649670817</v>
      </c>
      <c r="F12" s="18"/>
    </row>
    <row r="13" spans="1:6">
      <c r="A13" s="87">
        <v>5</v>
      </c>
      <c r="B13" s="87" t="s">
        <v>622</v>
      </c>
      <c r="C13" s="88">
        <v>2116.192744081804</v>
      </c>
      <c r="D13" s="55" t="s">
        <v>542</v>
      </c>
      <c r="E13" s="56">
        <f t="shared" si="0"/>
        <v>10580.96372040902</v>
      </c>
    </row>
    <row r="14" spans="1:6">
      <c r="A14" s="87">
        <v>3</v>
      </c>
      <c r="B14" s="87" t="s">
        <v>623</v>
      </c>
      <c r="C14" s="88">
        <v>2645.2304244291918</v>
      </c>
      <c r="D14" s="55" t="s">
        <v>523</v>
      </c>
      <c r="E14" s="56">
        <f t="shared" si="0"/>
        <v>7935.6912732875753</v>
      </c>
    </row>
    <row r="15" spans="1:6">
      <c r="A15" s="42">
        <v>282</v>
      </c>
      <c r="B15" s="35" t="s">
        <v>532</v>
      </c>
      <c r="C15" s="66">
        <v>1587.1643087267121</v>
      </c>
      <c r="D15" s="55" t="s">
        <v>541</v>
      </c>
      <c r="E15" s="56">
        <f t="shared" si="0"/>
        <v>447580.33506093279</v>
      </c>
    </row>
    <row r="16" spans="1:6">
      <c r="A16" s="42">
        <v>67</v>
      </c>
      <c r="B16" s="35" t="s">
        <v>533</v>
      </c>
      <c r="C16" s="66">
        <v>2116.1888219638604</v>
      </c>
      <c r="D16" s="55" t="s">
        <v>542</v>
      </c>
      <c r="E16" s="56">
        <f t="shared" si="0"/>
        <v>141784.65107157864</v>
      </c>
    </row>
    <row r="17" spans="1:5">
      <c r="A17" s="42">
        <v>20</v>
      </c>
      <c r="B17" s="35" t="s">
        <v>534</v>
      </c>
      <c r="C17" s="66">
        <v>2645.2360274548255</v>
      </c>
      <c r="D17" s="55" t="s">
        <v>523</v>
      </c>
      <c r="E17" s="56">
        <f t="shared" si="0"/>
        <v>52904.720549096513</v>
      </c>
    </row>
    <row r="18" spans="1:5">
      <c r="A18" s="42">
        <v>1</v>
      </c>
      <c r="B18" s="35" t="s">
        <v>535</v>
      </c>
      <c r="C18" s="66">
        <v>3228.5404118223846</v>
      </c>
      <c r="D18" s="55" t="s">
        <v>543</v>
      </c>
      <c r="E18" s="56">
        <f t="shared" si="0"/>
        <v>3228.5404118223846</v>
      </c>
    </row>
    <row r="19" spans="1:5">
      <c r="A19" s="42">
        <v>14549</v>
      </c>
      <c r="B19" s="42" t="s">
        <v>536</v>
      </c>
      <c r="C19" s="66">
        <v>1587.1643087267121</v>
      </c>
      <c r="D19" s="55" t="s">
        <v>541</v>
      </c>
      <c r="E19" s="56">
        <f t="shared" si="0"/>
        <v>23091653.527664933</v>
      </c>
    </row>
    <row r="20" spans="1:5">
      <c r="A20" s="42">
        <v>4524</v>
      </c>
      <c r="B20" s="42" t="s">
        <v>537</v>
      </c>
      <c r="C20" s="66">
        <v>1587.1643087267121</v>
      </c>
      <c r="D20" s="55" t="s">
        <v>541</v>
      </c>
      <c r="E20" s="56">
        <f t="shared" si="0"/>
        <v>7180331.3326796452</v>
      </c>
    </row>
    <row r="21" spans="1:5">
      <c r="A21" s="42">
        <v>739</v>
      </c>
      <c r="B21" s="42" t="s">
        <v>538</v>
      </c>
      <c r="C21" s="66">
        <v>2116.1888219638604</v>
      </c>
      <c r="D21" s="55" t="s">
        <v>542</v>
      </c>
      <c r="E21" s="56">
        <f t="shared" si="0"/>
        <v>1563863.5394312928</v>
      </c>
    </row>
    <row r="22" spans="1:5">
      <c r="A22" s="42">
        <v>1228</v>
      </c>
      <c r="B22" s="42" t="s">
        <v>539</v>
      </c>
      <c r="C22" s="66">
        <v>2645.2360274548255</v>
      </c>
      <c r="D22" s="55" t="s">
        <v>523</v>
      </c>
      <c r="E22" s="56">
        <f t="shared" si="0"/>
        <v>3248349.8417145256</v>
      </c>
    </row>
    <row r="23" spans="1:5">
      <c r="A23" s="42">
        <v>55</v>
      </c>
      <c r="B23" s="42" t="s">
        <v>540</v>
      </c>
      <c r="C23" s="66">
        <v>3228.5404118223846</v>
      </c>
      <c r="D23" s="55" t="s">
        <v>543</v>
      </c>
      <c r="E23" s="56">
        <f t="shared" si="0"/>
        <v>177569.72265023115</v>
      </c>
    </row>
    <row r="24" spans="1:5">
      <c r="A24" s="59">
        <f>SUM(A3:A23)</f>
        <v>21619</v>
      </c>
      <c r="B24" s="60"/>
      <c r="C24" s="61"/>
      <c r="D24" s="62" t="s">
        <v>584</v>
      </c>
      <c r="E24" s="63">
        <f>SUM(E3:E23)</f>
        <v>36234847.721249461</v>
      </c>
    </row>
  </sheetData>
  <mergeCells count="3">
    <mergeCell ref="A1:A2"/>
    <mergeCell ref="D1:D2"/>
    <mergeCell ref="E1:E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sqref="A1:E1"/>
    </sheetView>
  </sheetViews>
  <sheetFormatPr defaultRowHeight="15"/>
  <cols>
    <col min="1" max="1" width="28.42578125" customWidth="1"/>
    <col min="2" max="2" width="11.140625" customWidth="1"/>
    <col min="3" max="3" width="14.5703125" customWidth="1"/>
    <col min="4" max="4" width="12.7109375" customWidth="1"/>
    <col min="5" max="5" width="17.5703125" customWidth="1"/>
  </cols>
  <sheetData>
    <row r="1" spans="1:5">
      <c r="A1" s="96" t="s">
        <v>585</v>
      </c>
      <c r="B1" s="96"/>
      <c r="C1" s="96"/>
      <c r="D1" s="96"/>
      <c r="E1" s="96"/>
    </row>
    <row r="2" spans="1:5">
      <c r="A2" s="53" t="s">
        <v>547</v>
      </c>
      <c r="B2" s="53"/>
      <c r="C2" s="44">
        <f>LUMINARIAS!A24</f>
        <v>21619</v>
      </c>
      <c r="D2" s="44">
        <v>148.43694166012438</v>
      </c>
      <c r="E2" s="44">
        <f>C2*D2</f>
        <v>3209058.2417502287</v>
      </c>
    </row>
    <row r="3" spans="1:5">
      <c r="D3" s="13"/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E1"/>
    </sheetView>
  </sheetViews>
  <sheetFormatPr defaultRowHeight="15"/>
  <cols>
    <col min="1" max="1" width="27.28515625" customWidth="1"/>
    <col min="3" max="3" width="12" customWidth="1"/>
    <col min="4" max="4" width="11.140625" customWidth="1"/>
    <col min="5" max="5" width="11.5703125" customWidth="1"/>
  </cols>
  <sheetData>
    <row r="1" spans="1:6">
      <c r="A1" s="96" t="s">
        <v>433</v>
      </c>
      <c r="B1" s="96"/>
      <c r="C1" s="96"/>
      <c r="D1" s="96"/>
      <c r="E1" s="96"/>
    </row>
    <row r="2" spans="1:6">
      <c r="A2" s="40" t="s">
        <v>434</v>
      </c>
      <c r="B2" s="40" t="s">
        <v>435</v>
      </c>
      <c r="C2" s="40" t="s">
        <v>436</v>
      </c>
      <c r="D2" s="40" t="s">
        <v>437</v>
      </c>
      <c r="E2" s="40" t="s">
        <v>438</v>
      </c>
    </row>
    <row r="3" spans="1:6">
      <c r="A3" s="53" t="s">
        <v>586</v>
      </c>
      <c r="B3" s="53" t="s">
        <v>439</v>
      </c>
      <c r="C3" s="79">
        <f>LUMINARIAS!A24</f>
        <v>21619</v>
      </c>
      <c r="D3" s="79">
        <v>15.859616192744085</v>
      </c>
      <c r="E3" s="79">
        <f>C3*D3</f>
        <v>342869.04247093439</v>
      </c>
      <c r="F3" s="13"/>
    </row>
    <row r="4" spans="1:6">
      <c r="C4" s="12"/>
      <c r="D4" s="12"/>
      <c r="E4" s="12"/>
      <c r="F4" s="13"/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sqref="A1:F1"/>
    </sheetView>
  </sheetViews>
  <sheetFormatPr defaultRowHeight="15"/>
  <cols>
    <col min="1" max="1" width="5.5703125" customWidth="1"/>
    <col min="2" max="2" width="59.5703125" customWidth="1"/>
    <col min="3" max="3" width="6.28515625" customWidth="1"/>
    <col min="4" max="4" width="10.5703125" customWidth="1"/>
    <col min="5" max="5" width="16.85546875" customWidth="1"/>
    <col min="6" max="6" width="17.85546875" customWidth="1"/>
    <col min="7" max="7" width="20" customWidth="1"/>
  </cols>
  <sheetData>
    <row r="1" spans="1:6">
      <c r="A1" s="97" t="s">
        <v>521</v>
      </c>
      <c r="B1" s="97"/>
      <c r="C1" s="97"/>
      <c r="D1" s="97"/>
      <c r="E1" s="97"/>
      <c r="F1" s="97"/>
    </row>
    <row r="2" spans="1:6">
      <c r="A2" s="99" t="s">
        <v>434</v>
      </c>
      <c r="B2" s="100"/>
      <c r="C2" s="101"/>
      <c r="D2" s="81" t="s">
        <v>588</v>
      </c>
      <c r="E2" s="81" t="s">
        <v>589</v>
      </c>
      <c r="F2" s="81" t="s">
        <v>590</v>
      </c>
    </row>
    <row r="3" spans="1:6">
      <c r="A3" s="98" t="s">
        <v>587</v>
      </c>
      <c r="B3" s="98"/>
      <c r="C3" s="98"/>
      <c r="D3" s="53">
        <f>LUMINARIAS!A24</f>
        <v>21619</v>
      </c>
      <c r="E3" s="44">
        <v>499.84598604027349</v>
      </c>
      <c r="F3" s="73">
        <f>D3*E3</f>
        <v>10806170.372204673</v>
      </c>
    </row>
  </sheetData>
  <mergeCells count="3">
    <mergeCell ref="A1:F1"/>
    <mergeCell ref="A3:C3"/>
    <mergeCell ref="A2:C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sqref="A1:E1"/>
    </sheetView>
  </sheetViews>
  <sheetFormatPr defaultRowHeight="15"/>
  <cols>
    <col min="1" max="1" width="51.42578125" customWidth="1"/>
    <col min="2" max="2" width="7.85546875" customWidth="1"/>
    <col min="3" max="3" width="12.42578125" customWidth="1"/>
    <col min="4" max="4" width="11" customWidth="1"/>
    <col min="5" max="5" width="16.7109375" customWidth="1"/>
    <col min="6" max="6" width="35.42578125" customWidth="1"/>
    <col min="7" max="7" width="9.28515625" customWidth="1"/>
    <col min="9" max="9" width="12.85546875" customWidth="1"/>
    <col min="10" max="10" width="17.28515625" customWidth="1"/>
  </cols>
  <sheetData>
    <row r="1" spans="1:6">
      <c r="A1" s="96" t="s">
        <v>445</v>
      </c>
      <c r="B1" s="96"/>
      <c r="C1" s="96"/>
      <c r="D1" s="96"/>
      <c r="E1" s="96"/>
    </row>
    <row r="2" spans="1:6">
      <c r="A2" s="96" t="s">
        <v>434</v>
      </c>
      <c r="B2" s="96"/>
      <c r="C2" s="82" t="s">
        <v>446</v>
      </c>
      <c r="D2" s="82" t="s">
        <v>447</v>
      </c>
      <c r="E2" s="82" t="s">
        <v>448</v>
      </c>
      <c r="F2" s="23"/>
    </row>
    <row r="3" spans="1:6">
      <c r="A3" s="102" t="s">
        <v>445</v>
      </c>
      <c r="B3" s="102"/>
      <c r="C3" s="65">
        <f>LUMINARIAS!A24</f>
        <v>21619</v>
      </c>
      <c r="D3" s="65">
        <v>279.17946681347468</v>
      </c>
      <c r="E3" s="65">
        <f>C3*D3</f>
        <v>6035580.893040509</v>
      </c>
    </row>
  </sheetData>
  <mergeCells count="3">
    <mergeCell ref="A1:E1"/>
    <mergeCell ref="A3:B3"/>
    <mergeCell ref="A2:B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sqref="A1:E1"/>
    </sheetView>
  </sheetViews>
  <sheetFormatPr defaultRowHeight="15"/>
  <cols>
    <col min="1" max="1" width="28.42578125" customWidth="1"/>
    <col min="3" max="3" width="14.5703125" customWidth="1"/>
    <col min="4" max="4" width="12.7109375" customWidth="1"/>
    <col min="5" max="5" width="17.5703125" customWidth="1"/>
    <col min="6" max="6" width="9.5703125" bestFit="1" customWidth="1"/>
  </cols>
  <sheetData>
    <row r="1" spans="1:5">
      <c r="A1" s="96" t="s">
        <v>592</v>
      </c>
      <c r="B1" s="96"/>
      <c r="C1" s="96"/>
      <c r="D1" s="96"/>
      <c r="E1" s="96"/>
    </row>
    <row r="2" spans="1:5">
      <c r="A2" s="103" t="s">
        <v>434</v>
      </c>
      <c r="B2" s="103"/>
      <c r="C2" s="80" t="s">
        <v>430</v>
      </c>
      <c r="D2" s="80" t="s">
        <v>431</v>
      </c>
      <c r="E2" s="80" t="s">
        <v>432</v>
      </c>
    </row>
    <row r="3" spans="1:5">
      <c r="A3" s="103" t="s">
        <v>591</v>
      </c>
      <c r="B3" s="103"/>
      <c r="C3" s="79">
        <f>LUMINARIAS!A24</f>
        <v>21619</v>
      </c>
      <c r="D3" s="79">
        <v>15.980574588650292</v>
      </c>
      <c r="E3" s="79">
        <f>C3*D3</f>
        <v>345484.04203203064</v>
      </c>
    </row>
    <row r="4" spans="1:5">
      <c r="D4" s="13"/>
    </row>
  </sheetData>
  <mergeCells count="3">
    <mergeCell ref="A1:E1"/>
    <mergeCell ref="A2:B2"/>
    <mergeCell ref="A3:B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FISICO-FINANCEIRO</vt:lpstr>
      <vt:lpstr>MODELO PLANO DE NEGOCIOS</vt:lpstr>
      <vt:lpstr>ESTUDO ECONOMIA</vt:lpstr>
      <vt:lpstr>LUMINARIAS</vt:lpstr>
      <vt:lpstr>SUBSTITUICAO</vt:lpstr>
      <vt:lpstr>DESCARTE</vt:lpstr>
      <vt:lpstr>TELEGESTAO IP</vt:lpstr>
      <vt:lpstr>CIRCUITOS</vt:lpstr>
      <vt:lpstr>SERVICOS 1o ANO</vt:lpstr>
      <vt:lpstr>SERVICOS 2o ANO</vt:lpstr>
      <vt:lpstr>SERVICOS 3o ANO</vt:lpstr>
      <vt:lpstr>SERVIÇOS 4o ANO EM DIANTE</vt:lpstr>
      <vt:lpstr>SERVICOS TELEMETRIA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2015-10-09T16:51:21Z</cp:lastPrinted>
  <dcterms:created xsi:type="dcterms:W3CDTF">2013-06-11T00:52:37Z</dcterms:created>
  <dcterms:modified xsi:type="dcterms:W3CDTF">2016-01-28T05:27:28Z</dcterms:modified>
</cp:coreProperties>
</file>